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astasiia.tsurkan/Downloads/"/>
    </mc:Choice>
  </mc:AlternateContent>
  <xr:revisionPtr revIDLastSave="0" documentId="13_ncr:1_{71B84C24-E0C7-C546-87D9-7384D3ABE9D9}" xr6:coauthVersionLast="47" xr6:coauthVersionMax="47" xr10:uidLastSave="{00000000-0000-0000-0000-000000000000}"/>
  <bookViews>
    <workbookView xWindow="0" yWindow="740" windowWidth="26220" windowHeight="18380" tabRatio="593" activeTab="2" xr2:uid="{12593A29-F451-4ABE-8B36-5FD120FF13B9}"/>
  </bookViews>
  <sheets>
    <sheet name="Section 1" sheetId="2" r:id="rId1"/>
    <sheet name="Section 2" sheetId="4" r:id="rId2"/>
    <sheet name="Section 3" sheetId="5" r:id="rId3"/>
    <sheet name="Section 4" sheetId="6" r:id="rId4"/>
    <sheet name="Section 5" sheetId="7" r:id="rId5"/>
    <sheet name="Section 6" sheetId="8" r:id="rId6"/>
    <sheet name="Section 7" sheetId="14" r:id="rId7"/>
  </sheets>
  <definedNames>
    <definedName name="_xlnm._FilterDatabase" localSheetId="4" hidden="1">'Section 5'!$H$5:$P$24</definedName>
    <definedName name="_xlnm._FilterDatabase" localSheetId="6" hidden="1">'Section 7'!$H$5:$P$17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4" l="1"/>
  <c r="M21" i="4"/>
  <c r="L21" i="4"/>
  <c r="K21" i="4"/>
  <c r="J21" i="4"/>
  <c r="O21" i="4" s="1"/>
  <c r="K24" i="4" s="1"/>
  <c r="I21" i="4"/>
  <c r="O19" i="4"/>
  <c r="K23" i="4" s="1"/>
  <c r="N19" i="4"/>
  <c r="M19" i="4"/>
  <c r="L19" i="4"/>
  <c r="K19" i="4"/>
  <c r="J19" i="4"/>
  <c r="I19" i="4"/>
  <c r="O18" i="4"/>
  <c r="O17" i="4"/>
  <c r="O16" i="4"/>
  <c r="O15" i="4"/>
  <c r="O14" i="4"/>
  <c r="O13" i="4"/>
  <c r="O12" i="4"/>
  <c r="L29" i="5"/>
  <c r="K29" i="5"/>
  <c r="J29" i="5"/>
  <c r="I29" i="5"/>
  <c r="M28" i="5"/>
  <c r="M27" i="5"/>
  <c r="M26" i="5"/>
  <c r="M25" i="5"/>
  <c r="M24" i="5"/>
  <c r="M23" i="5"/>
  <c r="M22" i="5"/>
  <c r="J15" i="5"/>
  <c r="N40" i="6"/>
  <c r="N39" i="6"/>
  <c r="N38" i="6"/>
  <c r="N37" i="6"/>
  <c r="N36" i="6"/>
  <c r="N35" i="6"/>
  <c r="N34" i="6"/>
  <c r="M28" i="6"/>
  <c r="M27" i="6"/>
  <c r="M26" i="6"/>
  <c r="M25" i="6"/>
  <c r="M24" i="6"/>
  <c r="M23" i="6"/>
  <c r="M22" i="6"/>
  <c r="N15" i="6"/>
  <c r="L15" i="6"/>
  <c r="K15" i="6"/>
  <c r="J15" i="6"/>
  <c r="I15" i="6"/>
  <c r="M14" i="6"/>
  <c r="M13" i="6"/>
  <c r="M12" i="6"/>
  <c r="M11" i="6"/>
  <c r="M10" i="6"/>
  <c r="M9" i="6"/>
  <c r="M8" i="6"/>
  <c r="M15" i="6" s="1"/>
  <c r="O25" i="7" l="1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6" i="14" l="1"/>
  <c r="O18" i="14"/>
  <c r="O17" i="14"/>
  <c r="O10" i="14"/>
  <c r="O13" i="14"/>
  <c r="O23" i="14"/>
  <c r="O8" i="14"/>
  <c r="O25" i="14"/>
  <c r="O14" i="14"/>
  <c r="O19" i="14"/>
  <c r="O20" i="14"/>
  <c r="O16" i="14"/>
  <c r="O15" i="14"/>
  <c r="O22" i="14"/>
  <c r="O12" i="14"/>
  <c r="O11" i="14"/>
  <c r="O24" i="14"/>
  <c r="O9" i="14"/>
  <c r="O21" i="14"/>
  <c r="O7" i="14"/>
  <c r="L6" i="8"/>
  <c r="I18" i="8"/>
  <c r="L17" i="8"/>
  <c r="L7" i="8"/>
  <c r="L8" i="8"/>
  <c r="L9" i="8"/>
  <c r="L10" i="8"/>
  <c r="L11" i="8"/>
  <c r="L12" i="8"/>
  <c r="L13" i="8"/>
  <c r="L14" i="8"/>
  <c r="L15" i="8"/>
  <c r="L16" i="8"/>
  <c r="K18" i="8"/>
  <c r="J18" i="8"/>
  <c r="L18" i="8" l="1"/>
  <c r="L9" i="2" l="1"/>
  <c r="L10" i="2"/>
  <c r="L11" i="2"/>
  <c r="L12" i="2"/>
  <c r="L13" i="2"/>
  <c r="L14" i="2"/>
  <c r="L15" i="2"/>
  <c r="L16" i="2"/>
  <c r="L17" i="2"/>
  <c r="L7" i="2"/>
  <c r="L8" i="2" s="1"/>
  <c r="I19" i="2"/>
  <c r="S19" i="2" l="1"/>
  <c r="J18" i="2" s="1"/>
  <c r="J19" i="2" l="1"/>
  <c r="L18" i="2"/>
  <c r="K19" i="2"/>
  <c r="L19" i="2" l="1"/>
</calcChain>
</file>

<file path=xl/sharedStrings.xml><?xml version="1.0" encoding="utf-8"?>
<sst xmlns="http://schemas.openxmlformats.org/spreadsheetml/2006/main" count="343" uniqueCount="228">
  <si>
    <t>Income</t>
  </si>
  <si>
    <t>Expenses</t>
  </si>
  <si>
    <t>Savings</t>
  </si>
  <si>
    <t>Total</t>
  </si>
  <si>
    <t>Personal Finance Tracker</t>
  </si>
  <si>
    <t>Monthly Summary</t>
  </si>
  <si>
    <t xml:space="preserve">Month </t>
  </si>
  <si>
    <t>Date</t>
  </si>
  <si>
    <t>Expense</t>
  </si>
  <si>
    <t>Store</t>
  </si>
  <si>
    <t>Groceries, Seven-eleven</t>
  </si>
  <si>
    <t>Groceries, Spar</t>
  </si>
  <si>
    <t>Groceries, Tesco</t>
  </si>
  <si>
    <t>Seven-Eleven</t>
  </si>
  <si>
    <t>Type</t>
  </si>
  <si>
    <t>Groceries</t>
  </si>
  <si>
    <t>TV, TV Warehouse</t>
  </si>
  <si>
    <t>Clothes, Tesco</t>
  </si>
  <si>
    <t>Shelves, Walmart</t>
  </si>
  <si>
    <t>Take-out, Pizza Hut</t>
  </si>
  <si>
    <t>Clothes, Next</t>
  </si>
  <si>
    <t>December Expenses</t>
  </si>
  <si>
    <t>Weekly Employee Timesheet</t>
  </si>
  <si>
    <t>Total hrs</t>
  </si>
  <si>
    <t>Rate/Hour</t>
  </si>
  <si>
    <t>Total Pay</t>
  </si>
  <si>
    <t>Total Hours reported</t>
  </si>
  <si>
    <t>1 New Street</t>
  </si>
  <si>
    <t>Oldtown</t>
  </si>
  <si>
    <t>Springfield</t>
  </si>
  <si>
    <t>The Great Company</t>
  </si>
  <si>
    <t>Employee Name:</t>
  </si>
  <si>
    <t>Supervisor Name:</t>
  </si>
  <si>
    <t>Week ending:</t>
  </si>
  <si>
    <t>Regular [h].mm</t>
  </si>
  <si>
    <t>Overtime [h].mm</t>
  </si>
  <si>
    <t>Sick [h].mm</t>
  </si>
  <si>
    <t>Vacation [h].mm</t>
  </si>
  <si>
    <t>Unpaid [h].mm</t>
  </si>
  <si>
    <t>Other [h].mm</t>
  </si>
  <si>
    <t>Total [h].mm</t>
  </si>
  <si>
    <t>Fixed Costs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</si>
  <si>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</si>
  <si>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</si>
  <si>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</si>
  <si>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</si>
  <si>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</si>
  <si>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</si>
  <si>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</si>
  <si>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</si>
  <si>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</si>
  <si>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</si>
  <si>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</si>
  <si>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</si>
  <si>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Monday</t>
  </si>
  <si>
    <t>Tuesday</t>
  </si>
  <si>
    <t>Wednesday</t>
  </si>
  <si>
    <t>Thursday</t>
  </si>
  <si>
    <t>Friday</t>
  </si>
  <si>
    <t>Saturday</t>
  </si>
  <si>
    <t>Sunday</t>
  </si>
  <si>
    <t>Weekly Sales Report</t>
  </si>
  <si>
    <t>Description</t>
  </si>
  <si>
    <t>Price per Unit</t>
  </si>
  <si>
    <t>Sales Tax</t>
  </si>
  <si>
    <t>***Sales Tax</t>
  </si>
  <si>
    <t>Day</t>
  </si>
  <si>
    <t>Furniture</t>
  </si>
  <si>
    <t>Kitchenware</t>
  </si>
  <si>
    <t>Department:</t>
  </si>
  <si>
    <t>FURNITURE</t>
  </si>
  <si>
    <t>795.090.003</t>
  </si>
  <si>
    <t>Quantity</t>
  </si>
  <si>
    <t>102.392.808</t>
  </si>
  <si>
    <t>Eloise Sofa</t>
  </si>
  <si>
    <t>Agatha Armchair</t>
  </si>
  <si>
    <t>Varley Table</t>
  </si>
  <si>
    <t>Brimsley TV Bench</t>
  </si>
  <si>
    <t>Mondrich Shelf Unit</t>
  </si>
  <si>
    <t>Fife Desk</t>
  </si>
  <si>
    <t>903.889.782</t>
  </si>
  <si>
    <t>805.050.209</t>
  </si>
  <si>
    <t>904.372.383</t>
  </si>
  <si>
    <t>205.100.052</t>
  </si>
  <si>
    <t>705.067.467</t>
  </si>
  <si>
    <t>Weekly Sales Report by Department</t>
  </si>
  <si>
    <t>Product ID</t>
  </si>
  <si>
    <t>Bridger Nightstand</t>
  </si>
  <si>
    <t>Totals</t>
  </si>
  <si>
    <t>Home Decor</t>
  </si>
  <si>
    <t>Beds/Mattresses</t>
  </si>
  <si>
    <t xml:space="preserve">Average Daily Sales </t>
  </si>
  <si>
    <t>Max. Daily Sales</t>
  </si>
  <si>
    <t>Min. Daily Sales</t>
  </si>
  <si>
    <t>Average Max/Min</t>
  </si>
  <si>
    <t>Sales (Q1)</t>
  </si>
  <si>
    <t>Sales (Q2)</t>
  </si>
  <si>
    <t>Target Met</t>
  </si>
  <si>
    <t>Target</t>
  </si>
  <si>
    <t>Employee name</t>
  </si>
  <si>
    <t>Year</t>
  </si>
  <si>
    <t>Sales (Q3)</t>
  </si>
  <si>
    <t>Sales (Q4)</t>
  </si>
  <si>
    <t>Year Total</t>
  </si>
  <si>
    <t>Employee Performance Report</t>
  </si>
  <si>
    <t>Employee Sales Report</t>
  </si>
  <si>
    <t>Employee Name</t>
  </si>
  <si>
    <t>Productivity</t>
  </si>
  <si>
    <t>Knowledge</t>
  </si>
  <si>
    <t>Average</t>
  </si>
  <si>
    <t>Bonus eligible</t>
  </si>
  <si>
    <t>Work Quality</t>
  </si>
  <si>
    <t>Steven</t>
  </si>
  <si>
    <t>Jim</t>
  </si>
  <si>
    <t>Melissa</t>
  </si>
  <si>
    <t>Cecilia</t>
  </si>
  <si>
    <t>Tania</t>
  </si>
  <si>
    <t>Michelle</t>
  </si>
  <si>
    <t>Katherine</t>
  </si>
  <si>
    <t>Sub total</t>
  </si>
  <si>
    <t>Employee Bonus Report</t>
  </si>
  <si>
    <t>Totals allowed</t>
  </si>
  <si>
    <t>High Performance</t>
  </si>
  <si>
    <t>Product Name</t>
  </si>
  <si>
    <t>Category</t>
  </si>
  <si>
    <t>Supplier</t>
  </si>
  <si>
    <t>Reorder Level</t>
  </si>
  <si>
    <t>Unit Price</t>
  </si>
  <si>
    <t>Last Order Date</t>
  </si>
  <si>
    <t>Household</t>
  </si>
  <si>
    <t>Clothing</t>
  </si>
  <si>
    <t>Electronics</t>
  </si>
  <si>
    <t>Dynamo Dinosaur</t>
  </si>
  <si>
    <t>The Last Enchantment</t>
  </si>
  <si>
    <t>UltraClean Mop</t>
  </si>
  <si>
    <t>War of Winds</t>
  </si>
  <si>
    <t>Echoes of Time</t>
  </si>
  <si>
    <t>Starlight Scarf</t>
  </si>
  <si>
    <t>QuickFix Toolkit</t>
  </si>
  <si>
    <t>SilverLine Curtains</t>
  </si>
  <si>
    <t>EverBright Lamps</t>
  </si>
  <si>
    <t>Mysteries of the Mind</t>
  </si>
  <si>
    <t>Rocket Racer</t>
  </si>
  <si>
    <t>Harmony Vase</t>
  </si>
  <si>
    <t>Forgotten Histories</t>
  </si>
  <si>
    <t>Urban Jacket</t>
  </si>
  <si>
    <t>Castle Build Kit</t>
  </si>
  <si>
    <t>Twilight Trousers</t>
  </si>
  <si>
    <t>Pirate Ship Adventure</t>
  </si>
  <si>
    <t>The Secret Gateway</t>
  </si>
  <si>
    <t>Wizard's Chess Set</t>
  </si>
  <si>
    <t>Units Sold</t>
  </si>
  <si>
    <t>Global Goods Inc.</t>
  </si>
  <si>
    <t>PrimeSource Ltd.</t>
  </si>
  <si>
    <t>Apex Supply Co.</t>
  </si>
  <si>
    <t>Orion Distributors</t>
  </si>
  <si>
    <t>Quantum Supplies</t>
  </si>
  <si>
    <t>Horizon Enterprises</t>
  </si>
  <si>
    <t>78-296</t>
  </si>
  <si>
    <t>68-111</t>
  </si>
  <si>
    <t>76-728</t>
  </si>
  <si>
    <t>12-512</t>
  </si>
  <si>
    <t>19-122</t>
  </si>
  <si>
    <t>70-294</t>
  </si>
  <si>
    <t>57-224</t>
  </si>
  <si>
    <t>69-738</t>
  </si>
  <si>
    <t>16-497</t>
  </si>
  <si>
    <t>93-258</t>
  </si>
  <si>
    <t>88-936</t>
  </si>
  <si>
    <t>71-158</t>
  </si>
  <si>
    <t>40-981</t>
  </si>
  <si>
    <t>35-386</t>
  </si>
  <si>
    <t>68-837</t>
  </si>
  <si>
    <t>20-980</t>
  </si>
  <si>
    <t>91-462</t>
  </si>
  <si>
    <t>64-710</t>
  </si>
  <si>
    <t>61-510</t>
  </si>
  <si>
    <t>Paper Goods</t>
  </si>
  <si>
    <t xml:space="preserve">Revenue </t>
  </si>
  <si>
    <t>Month</t>
  </si>
  <si>
    <t>Annual Accounts</t>
  </si>
  <si>
    <t>85-365</t>
  </si>
  <si>
    <t>92-481</t>
  </si>
  <si>
    <t>74-926</t>
  </si>
  <si>
    <t>61-314</t>
  </si>
  <si>
    <t>39-782</t>
  </si>
  <si>
    <t>58-439</t>
  </si>
  <si>
    <t>73-824</t>
  </si>
  <si>
    <t>46-927</t>
  </si>
  <si>
    <t>28-613</t>
  </si>
  <si>
    <t>77-294</t>
  </si>
  <si>
    <t>69-512</t>
  </si>
  <si>
    <t>53-176</t>
  </si>
  <si>
    <t>32-849</t>
  </si>
  <si>
    <t>44-725</t>
  </si>
  <si>
    <t>82-583</t>
  </si>
  <si>
    <t>67-239</t>
  </si>
  <si>
    <t>88-457</t>
  </si>
  <si>
    <t>24-691</t>
  </si>
  <si>
    <t>36-528</t>
  </si>
  <si>
    <t>EchoBuds</t>
  </si>
  <si>
    <t>DustMaster Vacuum</t>
  </si>
  <si>
    <t>Ceramic Bloom Pot</t>
  </si>
  <si>
    <t>AllFix Pro Set</t>
  </si>
  <si>
    <t>NightGlow Lanterns</t>
  </si>
  <si>
    <t>VelvetDrape Panels</t>
  </si>
  <si>
    <t>Aurora Wrap</t>
  </si>
  <si>
    <t>Evening Chinos</t>
  </si>
  <si>
    <t>Metro Jacket</t>
  </si>
  <si>
    <t>Timeless Tales</t>
  </si>
  <si>
    <t>Whispers of History</t>
  </si>
  <si>
    <t>Final Journey</t>
  </si>
  <si>
    <t>Winds of Fate</t>
  </si>
  <si>
    <t>Hidden Pathways</t>
  </si>
  <si>
    <t>Secrets Unveiled</t>
  </si>
  <si>
    <t>Robo T-Rex</t>
  </si>
  <si>
    <t>Treasure Island Quest</t>
  </si>
  <si>
    <t>Speedster Car</t>
  </si>
  <si>
    <t>Fantasy Fortress Kit</t>
  </si>
  <si>
    <t>91-344</t>
  </si>
  <si>
    <t>Knight's Battle Set</t>
  </si>
  <si>
    <t>Toys</t>
  </si>
  <si>
    <t xml:space="preserve">Inventory List </t>
  </si>
  <si>
    <t>Inventory List</t>
  </si>
  <si>
    <t>Books</t>
  </si>
  <si>
    <t>63-678</t>
  </si>
  <si>
    <t>Sonic Earphones</t>
  </si>
  <si>
    <t>Sylvia Foot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</si>
</sst>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\ [$€-1];[Red]\-#,##0.00\ [$€-1]"/>
    <numFmt numFmtId="165" formatCode="_-[$$-409]* #,##0.00_ ;_-[$$-409]* \-#,##0.00\ ;_-[$$-409]* &quot;-&quot;??_ ;_-@_ "/>
    <numFmt numFmtId="166" formatCode="mm/dd/yy;@"/>
    <numFmt numFmtId="167" formatCode="yyyy\-mm\-dd;@"/>
    <numFmt numFmtId="168" formatCode="mm/dd/yy"/>
    <numFmt numFmtId="169" formatCode="d/m/yyyy"/>
    <numFmt numFmtId="170" formatCode="0.0"/>
    <numFmt numFmtId="171" formatCode="_([$$-409]* #,##0.00_);_([$$-409]* \(#,##0.00\);_([$$-409]* &quot;-&quot;??_);_(@_)"/>
  </numFmts>
  <fonts count="37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sz val="12"/>
      <color theme="1"/>
      <name val="Amasis MT Pro"/>
      <family val="1"/>
    </font>
    <font>
      <b/>
      <sz val="18"/>
      <color rgb="FFFF8A00"/>
      <name val="Amasis MT Pro"/>
      <family val="1"/>
    </font>
    <font>
      <sz val="11"/>
      <color rgb="FF000000"/>
      <name val="Amasis MT Pro"/>
      <family val="1"/>
    </font>
    <font>
      <sz val="11"/>
      <name val="Amasis MT Pro"/>
      <family val="1"/>
    </font>
    <font>
      <sz val="11"/>
      <color rgb="FFFF8A00"/>
      <name val="Amasis MT Pro"/>
      <family val="1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0"/>
      <name val="Amasis MT Pro"/>
      <family val="1"/>
    </font>
    <font>
      <sz val="11"/>
      <color theme="1"/>
      <name val="Aptos Narrow"/>
      <family val="2"/>
      <scheme val="minor"/>
    </font>
    <font>
      <b/>
      <sz val="18"/>
      <color rgb="FFFF8A00"/>
      <name val="Amasis MT Pro"/>
    </font>
    <font>
      <sz val="11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b/>
      <sz val="18"/>
      <color rgb="FFFF8A00"/>
      <name val="Aptos Display"/>
      <charset val="204"/>
      <scheme val="major"/>
    </font>
    <font>
      <sz val="11"/>
      <color theme="1"/>
      <name val="Aptos Display"/>
      <charset val="204"/>
      <scheme val="major"/>
    </font>
    <font>
      <b/>
      <sz val="12"/>
      <color theme="1"/>
      <name val="Aptos Display"/>
      <charset val="204"/>
      <scheme val="major"/>
    </font>
    <font>
      <b/>
      <sz val="11"/>
      <color theme="1"/>
      <name val="Aptos Display"/>
      <charset val="204"/>
      <scheme val="major"/>
    </font>
    <font>
      <sz val="11"/>
      <color rgb="FF000000"/>
      <name val="Aptos Display"/>
      <charset val="204"/>
      <scheme val="major"/>
    </font>
    <font>
      <sz val="11"/>
      <name val="Aptos Display"/>
      <charset val="204"/>
      <scheme val="major"/>
    </font>
    <font>
      <sz val="11"/>
      <color theme="1"/>
      <name val="Amasis MT Pro"/>
    </font>
    <font>
      <sz val="11"/>
      <color theme="1"/>
      <name val="Arial"/>
      <family val="2"/>
      <charset val="204"/>
    </font>
    <font>
      <b/>
      <sz val="12"/>
      <color theme="1"/>
      <name val="Amasis MT Pro"/>
    </font>
    <font>
      <b/>
      <sz val="11"/>
      <color theme="1"/>
      <name val="Amasis MT Pro"/>
    </font>
    <font>
      <b/>
      <sz val="11"/>
      <color theme="1"/>
      <name val="Aptos Narrow"/>
    </font>
    <font>
      <b/>
      <sz val="11"/>
      <color theme="0"/>
      <name val="Amasis MT Pro"/>
    </font>
    <font>
      <sz val="11"/>
      <color theme="0"/>
      <name val="Aptos Narrow"/>
    </font>
    <font>
      <b/>
      <sz val="20"/>
      <color theme="1"/>
      <name val="Arial"/>
      <family val="2"/>
      <charset val="204"/>
    </font>
    <font>
      <b/>
      <sz val="18"/>
      <color theme="1"/>
      <name val="Amasis MT Pro Black"/>
    </font>
    <font>
      <sz val="11"/>
      <color rgb="FFFF8A00"/>
      <name val="Amasis MT Pro"/>
    </font>
    <font>
      <sz val="11"/>
      <color theme="1"/>
      <name val="Aptos Narrow"/>
    </font>
    <font>
      <b/>
      <sz val="18"/>
      <color rgb="FF1F2430"/>
      <name val="Aptos Display"/>
      <charset val="204"/>
      <scheme val="major"/>
    </font>
    <font>
      <sz val="10"/>
      <color theme="1"/>
      <name val="Aptos Display"/>
      <charset val="204"/>
      <scheme val="major"/>
    </font>
    <font>
      <b/>
      <sz val="11"/>
      <color indexed="8"/>
      <name val="Aptos Display"/>
      <charset val="204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6185186315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B6161"/>
        <bgColor indexed="64"/>
      </patternFill>
    </fill>
    <fill>
      <patternFill patternType="solid">
        <fgColor rgb="FFC1E4F5"/>
        <bgColor rgb="FFC1E4F5"/>
      </patternFill>
    </fill>
    <fill>
      <patternFill patternType="solid">
        <fgColor rgb="FF45B0E1"/>
        <bgColor rgb="FF45B0E1"/>
      </patternFill>
    </fill>
    <fill>
      <patternFill patternType="solid">
        <fgColor rgb="FFFFB965"/>
        <bgColor rgb="FFFFB965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5" fillId="0" borderId="0" xfId="0" applyFont="1"/>
    <xf numFmtId="17" fontId="3" fillId="0" borderId="0" xfId="0" applyNumberFormat="1" applyFont="1"/>
    <xf numFmtId="0" fontId="4" fillId="0" borderId="0" xfId="0" applyFont="1"/>
    <xf numFmtId="164" fontId="1" fillId="0" borderId="0" xfId="0" applyNumberFormat="1" applyFont="1"/>
    <xf numFmtId="165" fontId="3" fillId="0" borderId="0" xfId="0" applyNumberFormat="1" applyFont="1"/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14" fontId="12" fillId="0" borderId="0" xfId="0" applyNumberFormat="1" applyFont="1"/>
    <xf numFmtId="0" fontId="11" fillId="0" borderId="0" xfId="0" applyFont="1"/>
    <xf numFmtId="0" fontId="11" fillId="0" borderId="1" xfId="0" applyFont="1" applyBorder="1"/>
    <xf numFmtId="0" fontId="10" fillId="0" borderId="0" xfId="0" applyFont="1" applyAlignment="1">
      <alignment horizontal="center" vertical="top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5" fontId="0" fillId="0" borderId="0" xfId="0" applyNumberFormat="1"/>
    <xf numFmtId="15" fontId="6" fillId="0" borderId="0" xfId="0" applyNumberFormat="1" applyFont="1"/>
    <xf numFmtId="167" fontId="0" fillId="0" borderId="0" xfId="0" applyNumberFormat="1"/>
    <xf numFmtId="0" fontId="4" fillId="0" borderId="0" xfId="0" applyFont="1" applyAlignment="1">
      <alignment horizontal="center" vertical="top"/>
    </xf>
    <xf numFmtId="0" fontId="16" fillId="2" borderId="0" xfId="0" applyFont="1" applyFill="1" applyAlignment="1">
      <alignment horizontal="center" vertical="top"/>
    </xf>
    <xf numFmtId="0" fontId="0" fillId="5" borderId="0" xfId="0" applyFill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10" borderId="0" xfId="0" applyFill="1"/>
    <xf numFmtId="0" fontId="0" fillId="6" borderId="0" xfId="0" applyFill="1"/>
    <xf numFmtId="0" fontId="0" fillId="7" borderId="0" xfId="0" applyFill="1"/>
    <xf numFmtId="0" fontId="18" fillId="0" borderId="0" xfId="0" applyFont="1" applyAlignment="1">
      <alignment horizontal="center"/>
    </xf>
    <xf numFmtId="0" fontId="18" fillId="0" borderId="0" xfId="0" applyFont="1"/>
    <xf numFmtId="166" fontId="18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left"/>
    </xf>
    <xf numFmtId="0" fontId="19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/>
    </xf>
    <xf numFmtId="165" fontId="18" fillId="0" borderId="0" xfId="0" applyNumberFormat="1" applyFont="1"/>
    <xf numFmtId="0" fontId="19" fillId="3" borderId="0" xfId="0" applyFont="1" applyFill="1"/>
    <xf numFmtId="165" fontId="19" fillId="3" borderId="0" xfId="0" applyNumberFormat="1" applyFont="1" applyFill="1"/>
    <xf numFmtId="165" fontId="19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1" fontId="18" fillId="0" borderId="0" xfId="0" applyNumberFormat="1" applyFont="1" applyAlignment="1">
      <alignment horizontal="center"/>
    </xf>
    <xf numFmtId="9" fontId="18" fillId="0" borderId="0" xfId="1" applyFont="1" applyFill="1" applyAlignment="1">
      <alignment horizontal="center"/>
    </xf>
    <xf numFmtId="9" fontId="21" fillId="0" borderId="0" xfId="1" applyFont="1" applyFill="1" applyAlignment="1">
      <alignment horizontal="center"/>
    </xf>
    <xf numFmtId="9" fontId="22" fillId="0" borderId="0" xfId="0" applyNumberFormat="1" applyFont="1" applyAlignment="1">
      <alignment horizontal="center"/>
    </xf>
    <xf numFmtId="9" fontId="19" fillId="3" borderId="0" xfId="0" applyNumberFormat="1" applyFont="1" applyFill="1" applyAlignment="1">
      <alignment horizontal="center"/>
    </xf>
    <xf numFmtId="0" fontId="15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168" fontId="24" fillId="0" borderId="0" xfId="0" applyNumberFormat="1" applyFont="1"/>
    <xf numFmtId="0" fontId="14" fillId="0" borderId="0" xfId="0" applyFont="1" applyAlignment="1">
      <alignment horizontal="left"/>
    </xf>
    <xf numFmtId="0" fontId="25" fillId="11" borderId="0" xfId="0" applyFont="1" applyFill="1" applyAlignment="1">
      <alignment horizontal="center"/>
    </xf>
    <xf numFmtId="165" fontId="23" fillId="0" borderId="0" xfId="0" applyNumberFormat="1" applyFont="1" applyAlignment="1">
      <alignment horizontal="right"/>
    </xf>
    <xf numFmtId="0" fontId="25" fillId="12" borderId="0" xfId="0" applyFont="1" applyFill="1"/>
    <xf numFmtId="165" fontId="25" fillId="12" borderId="0" xfId="0" applyNumberFormat="1" applyFont="1" applyFill="1"/>
    <xf numFmtId="0" fontId="25" fillId="12" borderId="0" xfId="0" applyFont="1" applyFill="1" applyAlignment="1">
      <alignment horizontal="center"/>
    </xf>
    <xf numFmtId="0" fontId="26" fillId="0" borderId="0" xfId="0" applyFont="1"/>
    <xf numFmtId="10" fontId="27" fillId="0" borderId="0" xfId="0" applyNumberFormat="1" applyFont="1" applyAlignment="1">
      <alignment horizontal="left"/>
    </xf>
    <xf numFmtId="169" fontId="23" fillId="0" borderId="0" xfId="0" applyNumberFormat="1" applyFont="1"/>
    <xf numFmtId="165" fontId="23" fillId="0" borderId="0" xfId="0" applyNumberFormat="1" applyFont="1"/>
    <xf numFmtId="169" fontId="28" fillId="13" borderId="2" xfId="0" applyNumberFormat="1" applyFont="1" applyFill="1" applyBorder="1"/>
    <xf numFmtId="165" fontId="29" fillId="13" borderId="2" xfId="0" applyNumberFormat="1" applyFont="1" applyFill="1" applyBorder="1"/>
    <xf numFmtId="0" fontId="28" fillId="13" borderId="2" xfId="0" applyFont="1" applyFill="1" applyBorder="1"/>
    <xf numFmtId="0" fontId="29" fillId="13" borderId="2" xfId="0" applyFont="1" applyFill="1" applyBorder="1"/>
    <xf numFmtId="0" fontId="14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/>
    </xf>
    <xf numFmtId="0" fontId="23" fillId="0" borderId="0" xfId="0" applyFont="1" applyAlignment="1">
      <alignment vertical="top"/>
    </xf>
    <xf numFmtId="0" fontId="32" fillId="0" borderId="0" xfId="0" applyFont="1" applyAlignment="1">
      <alignment vertical="top"/>
    </xf>
    <xf numFmtId="0" fontId="23" fillId="0" borderId="0" xfId="0" applyFont="1" applyAlignment="1">
      <alignment horizontal="right"/>
    </xf>
    <xf numFmtId="0" fontId="32" fillId="0" borderId="0" xfId="0" applyFont="1"/>
    <xf numFmtId="0" fontId="23" fillId="0" borderId="0" xfId="0" applyFont="1" applyAlignment="1">
      <alignment horizontal="left" vertical="center"/>
    </xf>
    <xf numFmtId="14" fontId="23" fillId="0" borderId="0" xfId="0" applyNumberFormat="1" applyFont="1"/>
    <xf numFmtId="170" fontId="23" fillId="0" borderId="0" xfId="0" applyNumberFormat="1" applyFont="1" applyAlignment="1">
      <alignment vertical="center"/>
    </xf>
    <xf numFmtId="170" fontId="24" fillId="0" borderId="0" xfId="0" applyNumberFormat="1" applyFont="1" applyAlignment="1">
      <alignment vertical="center"/>
    </xf>
    <xf numFmtId="171" fontId="33" fillId="0" borderId="0" xfId="0" applyNumberFormat="1" applyFont="1" applyAlignment="1">
      <alignment horizontal="right"/>
    </xf>
    <xf numFmtId="2" fontId="23" fillId="0" borderId="0" xfId="0" applyNumberFormat="1" applyFont="1"/>
    <xf numFmtId="2" fontId="23" fillId="0" borderId="0" xfId="0" applyNumberFormat="1" applyFont="1" applyAlignment="1">
      <alignment horizontal="right"/>
    </xf>
    <xf numFmtId="2" fontId="23" fillId="0" borderId="0" xfId="0" applyNumberFormat="1" applyFont="1" applyAlignment="1">
      <alignment horizontal="center" vertical="center"/>
    </xf>
    <xf numFmtId="2" fontId="26" fillId="0" borderId="0" xfId="0" applyNumberFormat="1" applyFont="1"/>
    <xf numFmtId="0" fontId="19" fillId="2" borderId="0" xfId="0" applyFont="1" applyFill="1"/>
    <xf numFmtId="0" fontId="19" fillId="0" borderId="0" xfId="0" applyFont="1"/>
    <xf numFmtId="164" fontId="35" fillId="0" borderId="0" xfId="0" applyNumberFormat="1" applyFont="1"/>
    <xf numFmtId="14" fontId="18" fillId="0" borderId="0" xfId="0" applyNumberFormat="1" applyFont="1"/>
    <xf numFmtId="0" fontId="19" fillId="2" borderId="0" xfId="0" applyFont="1" applyFill="1" applyAlignment="1">
      <alignment horizontal="center" vertical="top"/>
    </xf>
    <xf numFmtId="165" fontId="19" fillId="9" borderId="0" xfId="0" applyNumberFormat="1" applyFont="1" applyFill="1"/>
    <xf numFmtId="0" fontId="36" fillId="5" borderId="0" xfId="0" applyFont="1" applyFill="1"/>
    <xf numFmtId="2" fontId="18" fillId="0" borderId="0" xfId="0" applyNumberFormat="1" applyFont="1" applyAlignment="1">
      <alignment horizontal="center"/>
    </xf>
    <xf numFmtId="167" fontId="18" fillId="0" borderId="0" xfId="0" applyNumberFormat="1" applyFont="1"/>
    <xf numFmtId="0" fontId="36" fillId="4" borderId="0" xfId="0" applyFont="1" applyFill="1"/>
    <xf numFmtId="0" fontId="36" fillId="8" borderId="0" xfId="0" applyFont="1" applyFill="1"/>
    <xf numFmtId="0" fontId="36" fillId="6" borderId="0" xfId="0" applyFont="1" applyFill="1"/>
    <xf numFmtId="0" fontId="36" fillId="7" borderId="0" xfId="0" applyFont="1" applyFill="1"/>
    <xf numFmtId="0" fontId="17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0" borderId="0" xfId="0"/>
    <xf numFmtId="15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</xdr:row>
      <xdr:rowOff>0</xdr:rowOff>
    </xdr:from>
    <xdr:to>
      <xdr:col>6</xdr:col>
      <xdr:colOff>215900</xdr:colOff>
      <xdr:row>25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6B3BE62-5BF8-0026-3803-92A1A4633B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966" b="16920"/>
        <a:stretch/>
      </xdr:blipFill>
      <xdr:spPr>
        <a:xfrm>
          <a:off x="266700" y="350520"/>
          <a:ext cx="4013200" cy="4305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8906</xdr:rowOff>
    </xdr:from>
    <xdr:to>
      <xdr:col>7</xdr:col>
      <xdr:colOff>0</xdr:colOff>
      <xdr:row>55</xdr:row>
      <xdr:rowOff>23494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746A2C-7AC2-D8B8-C35F-383FA7041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9406"/>
          <a:ext cx="4747260" cy="99739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38100</xdr:rowOff>
    </xdr:from>
    <xdr:to>
      <xdr:col>6</xdr:col>
      <xdr:colOff>571500</xdr:colOff>
      <xdr:row>45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1D54C5-A9A8-2DC8-F76E-F76C182256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12" t="19518" r="20982" b="20442"/>
        <a:stretch>
          <a:fillRect/>
        </a:stretch>
      </xdr:blipFill>
      <xdr:spPr>
        <a:xfrm>
          <a:off x="190500" y="228600"/>
          <a:ext cx="4419600" cy="8839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</xdr:row>
      <xdr:rowOff>21590</xdr:rowOff>
    </xdr:from>
    <xdr:to>
      <xdr:col>6</xdr:col>
      <xdr:colOff>152400</xdr:colOff>
      <xdr:row>54</xdr:row>
      <xdr:rowOff>167640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7D5889E-9474-F730-BD4A-D89387C80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72110"/>
          <a:ext cx="3977640" cy="1008253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173990</xdr:colOff>
      <xdr:row>2</xdr:row>
      <xdr:rowOff>21590</xdr:rowOff>
    </xdr:from>
    <xdr:to>
      <xdr:col>6</xdr:col>
      <xdr:colOff>292100</xdr:colOff>
      <xdr:row>86</xdr:row>
      <xdr:rowOff>67310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74EB9D1-4762-7CCB-B31D-377BD9665E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546"/>
        <a:stretch/>
      </xdr:blipFill>
      <xdr:spPr>
        <a:xfrm>
          <a:off x="173990" y="372110"/>
          <a:ext cx="4094480" cy="1488313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141605</xdr:colOff>
      <xdr:row>2</xdr:row>
      <xdr:rowOff>16168</xdr:rowOff>
    </xdr:from>
    <xdr:to>
      <xdr:col>6</xdr:col>
      <xdr:colOff>290195</xdr:colOff>
      <xdr:row>70</xdr:row>
      <xdr:rowOff>10160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CE819-A3D1-22E9-2889-895AD2E88D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708"/>
        <a:stretch/>
      </xdr:blipFill>
      <xdr:spPr>
        <a:xfrm>
          <a:off x="141605" y="366688"/>
          <a:ext cx="4130040" cy="120920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208280</xdr:colOff>
      <xdr:row>2</xdr:row>
      <xdr:rowOff>17780</xdr:rowOff>
    </xdr:from>
    <xdr:to>
      <xdr:col>6</xdr:col>
      <xdr:colOff>403860</xdr:colOff>
      <xdr:row>84</xdr:row>
      <xdr:rowOff>58420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DEEBB6-EC98-47C1-AD06-5178AAA132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788"/>
        <a:stretch/>
      </xdr:blipFill>
      <xdr:spPr>
        <a:xfrm>
          <a:off x="208280" y="368300"/>
          <a:ext cx="4168140" cy="1454404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96A-07B4-4893-8EAE-560CA65EA952}">
  <dimension ref="C2:U19"/>
  <sheetViews>
    <sheetView zoomScaleNormal="100" workbookViewId="0">
      <selection activeCell="N24" sqref="N24"/>
    </sheetView>
  </sheetViews>
  <sheetFormatPr baseColWidth="10" defaultColWidth="8.83203125" defaultRowHeight="14" x14ac:dyDescent="0.2"/>
  <cols>
    <col min="1" max="1" width="8.83203125" style="1" customWidth="1"/>
    <col min="2" max="7" width="8.83203125" style="1"/>
    <col min="8" max="8" width="12" style="1" customWidth="1"/>
    <col min="9" max="11" width="18.6640625" style="1" customWidth="1"/>
    <col min="12" max="12" width="8" style="1" customWidth="1"/>
    <col min="13" max="13" width="4.5" style="1" customWidth="1"/>
    <col min="14" max="14" width="4.6640625" style="1" customWidth="1"/>
    <col min="15" max="18" width="18.6640625" style="1" customWidth="1"/>
    <col min="19" max="19" width="15.6640625" style="1" customWidth="1"/>
    <col min="20" max="20" width="9.33203125" style="1" bestFit="1" customWidth="1"/>
    <col min="21" max="16384" width="8.83203125" style="1"/>
  </cols>
  <sheetData>
    <row r="2" spans="3:21" ht="15" x14ac:dyDescent="0.2">
      <c r="M2" s="33"/>
    </row>
    <row r="3" spans="3:21" ht="24" x14ac:dyDescent="0.3">
      <c r="H3" s="99" t="s">
        <v>4</v>
      </c>
      <c r="I3" s="99"/>
      <c r="J3" s="99"/>
      <c r="K3" s="99"/>
      <c r="L3" s="99"/>
      <c r="N3" s="33"/>
      <c r="O3" s="33"/>
      <c r="P3" s="33"/>
      <c r="Q3" s="33"/>
      <c r="R3" s="33"/>
      <c r="S3" s="33"/>
    </row>
    <row r="4" spans="3:21" ht="15" x14ac:dyDescent="0.2"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3:21" ht="24" x14ac:dyDescent="0.3">
      <c r="H5" s="98" t="s">
        <v>5</v>
      </c>
      <c r="I5" s="98"/>
      <c r="J5" s="98"/>
      <c r="K5" s="98"/>
      <c r="L5" s="33"/>
      <c r="M5" s="33"/>
      <c r="N5" s="33"/>
      <c r="O5" s="98" t="s">
        <v>21</v>
      </c>
      <c r="P5" s="98"/>
      <c r="Q5" s="98"/>
      <c r="R5" s="98"/>
      <c r="S5" s="33"/>
    </row>
    <row r="6" spans="3:21" ht="16" x14ac:dyDescent="0.25">
      <c r="H6" s="85" t="s">
        <v>6</v>
      </c>
      <c r="I6" s="85" t="s">
        <v>0</v>
      </c>
      <c r="J6" s="85" t="s">
        <v>1</v>
      </c>
      <c r="K6" s="85" t="s">
        <v>41</v>
      </c>
      <c r="L6" s="85" t="s">
        <v>2</v>
      </c>
      <c r="M6" s="86"/>
      <c r="N6" s="33"/>
      <c r="O6" s="85" t="s">
        <v>7</v>
      </c>
      <c r="P6" s="85" t="s">
        <v>8</v>
      </c>
      <c r="Q6" s="85" t="s">
        <v>14</v>
      </c>
      <c r="R6" s="85" t="s">
        <v>9</v>
      </c>
      <c r="S6" s="85" t="s">
        <v>3</v>
      </c>
      <c r="T6" s="2"/>
      <c r="U6" s="2"/>
    </row>
    <row r="7" spans="3:21" ht="15" x14ac:dyDescent="0.2">
      <c r="C7" s="3"/>
      <c r="H7" s="33"/>
      <c r="I7" s="39">
        <v>5185</v>
      </c>
      <c r="J7" s="39">
        <v>1500.45</v>
      </c>
      <c r="K7" s="39">
        <v>1255.48</v>
      </c>
      <c r="L7" s="39">
        <f>I7-(J7+K7)</f>
        <v>2429.0699999999997</v>
      </c>
      <c r="M7" s="87"/>
      <c r="N7" s="33"/>
      <c r="O7" s="88"/>
      <c r="P7" s="33" t="s">
        <v>10</v>
      </c>
      <c r="Q7" s="33" t="s">
        <v>15</v>
      </c>
      <c r="R7" s="33" t="s">
        <v>13</v>
      </c>
      <c r="S7" s="39">
        <v>3.32</v>
      </c>
    </row>
    <row r="8" spans="3:21" ht="15" x14ac:dyDescent="0.2">
      <c r="C8" s="3"/>
      <c r="H8" s="33"/>
      <c r="I8" s="39">
        <v>3528</v>
      </c>
      <c r="J8" s="39">
        <v>1756.85</v>
      </c>
      <c r="K8" s="39">
        <v>1255.48</v>
      </c>
      <c r="L8" s="39">
        <f>I8-(J8+K8)+L7</f>
        <v>2944.74</v>
      </c>
      <c r="M8" s="33"/>
      <c r="N8" s="33"/>
      <c r="O8" s="88"/>
      <c r="P8" s="33" t="s">
        <v>16</v>
      </c>
      <c r="Q8" s="33"/>
      <c r="R8" s="33"/>
      <c r="S8" s="39">
        <v>599</v>
      </c>
    </row>
    <row r="9" spans="3:21" ht="15" x14ac:dyDescent="0.2">
      <c r="C9" s="3"/>
      <c r="H9" s="33"/>
      <c r="I9" s="39">
        <v>3587</v>
      </c>
      <c r="J9" s="39">
        <v>1945.23</v>
      </c>
      <c r="K9" s="39">
        <v>1255.48</v>
      </c>
      <c r="L9" s="39">
        <f t="shared" ref="L9:L18" si="0">I9-(J9+K9)</f>
        <v>386.28999999999996</v>
      </c>
      <c r="M9" s="33"/>
      <c r="N9" s="33"/>
      <c r="O9" s="88"/>
      <c r="P9" s="33" t="s">
        <v>11</v>
      </c>
      <c r="Q9" s="33"/>
      <c r="R9" s="33"/>
      <c r="S9" s="39">
        <v>9.75</v>
      </c>
    </row>
    <row r="10" spans="3:21" ht="15" x14ac:dyDescent="0.2">
      <c r="C10" s="3"/>
      <c r="H10" s="33"/>
      <c r="I10" s="39">
        <v>3865</v>
      </c>
      <c r="J10" s="39">
        <v>1800.64</v>
      </c>
      <c r="K10" s="39">
        <v>1255.48</v>
      </c>
      <c r="L10" s="39">
        <f t="shared" si="0"/>
        <v>808.88000000000011</v>
      </c>
      <c r="M10" s="33"/>
      <c r="N10" s="33"/>
      <c r="O10" s="88"/>
      <c r="P10" s="33" t="s">
        <v>17</v>
      </c>
      <c r="Q10" s="33"/>
      <c r="R10" s="33"/>
      <c r="S10" s="39">
        <v>42.5</v>
      </c>
    </row>
    <row r="11" spans="3:21" ht="15" x14ac:dyDescent="0.2">
      <c r="C11" s="3"/>
      <c r="H11" s="33"/>
      <c r="I11" s="39">
        <v>3746</v>
      </c>
      <c r="J11" s="39">
        <v>1840.62</v>
      </c>
      <c r="K11" s="39">
        <v>1255.48</v>
      </c>
      <c r="L11" s="39">
        <f t="shared" si="0"/>
        <v>649.90000000000009</v>
      </c>
      <c r="M11" s="33"/>
      <c r="N11" s="33"/>
      <c r="O11" s="88"/>
      <c r="P11" s="33" t="s">
        <v>18</v>
      </c>
      <c r="Q11" s="33"/>
      <c r="R11" s="33"/>
      <c r="S11" s="39">
        <v>87.99</v>
      </c>
    </row>
    <row r="12" spans="3:21" ht="15" x14ac:dyDescent="0.2">
      <c r="C12" s="3"/>
      <c r="H12" s="33"/>
      <c r="I12" s="39">
        <v>4254</v>
      </c>
      <c r="J12" s="39">
        <v>1921.1</v>
      </c>
      <c r="K12" s="39">
        <v>1255.48</v>
      </c>
      <c r="L12" s="39">
        <f t="shared" si="0"/>
        <v>1077.42</v>
      </c>
      <c r="M12" s="33"/>
      <c r="N12" s="33"/>
      <c r="O12" s="88"/>
      <c r="P12" s="33" t="s">
        <v>11</v>
      </c>
      <c r="Q12" s="33"/>
      <c r="R12" s="33"/>
      <c r="S12" s="39">
        <v>42.25</v>
      </c>
    </row>
    <row r="13" spans="3:21" ht="15" x14ac:dyDescent="0.2">
      <c r="C13" s="3"/>
      <c r="H13" s="33"/>
      <c r="I13" s="39">
        <v>3468</v>
      </c>
      <c r="J13" s="39">
        <v>1874.16</v>
      </c>
      <c r="K13" s="39">
        <v>1255.48</v>
      </c>
      <c r="L13" s="39">
        <f t="shared" si="0"/>
        <v>338.35999999999967</v>
      </c>
      <c r="M13" s="33"/>
      <c r="N13" s="33"/>
      <c r="O13" s="88"/>
      <c r="P13" s="33" t="s">
        <v>12</v>
      </c>
      <c r="Q13" s="33"/>
      <c r="R13" s="33"/>
      <c r="S13" s="39">
        <v>200.66</v>
      </c>
    </row>
    <row r="14" spans="3:21" ht="15" x14ac:dyDescent="0.2">
      <c r="C14" s="3"/>
      <c r="H14" s="33"/>
      <c r="I14" s="39">
        <v>3215</v>
      </c>
      <c r="J14" s="39">
        <v>1564.29</v>
      </c>
      <c r="K14" s="39">
        <v>1255.48</v>
      </c>
      <c r="L14" s="39">
        <f t="shared" si="0"/>
        <v>395.23</v>
      </c>
      <c r="M14" s="33"/>
      <c r="N14" s="33"/>
      <c r="O14" s="88"/>
      <c r="P14" s="33" t="s">
        <v>19</v>
      </c>
      <c r="Q14" s="33"/>
      <c r="R14" s="33"/>
      <c r="S14" s="39">
        <v>37.5</v>
      </c>
    </row>
    <row r="15" spans="3:21" ht="15" x14ac:dyDescent="0.2">
      <c r="C15" s="3"/>
      <c r="H15" s="33"/>
      <c r="I15" s="39">
        <v>2421</v>
      </c>
      <c r="J15" s="39">
        <v>1743.5</v>
      </c>
      <c r="K15" s="39">
        <v>1255.48</v>
      </c>
      <c r="L15" s="39">
        <f t="shared" si="0"/>
        <v>-577.98</v>
      </c>
      <c r="M15" s="33"/>
      <c r="N15" s="33"/>
      <c r="O15" s="88"/>
      <c r="P15" s="33" t="s">
        <v>10</v>
      </c>
      <c r="Q15" s="33"/>
      <c r="R15" s="33"/>
      <c r="S15" s="39">
        <v>8.75</v>
      </c>
    </row>
    <row r="16" spans="3:21" ht="15" x14ac:dyDescent="0.2">
      <c r="C16" s="3"/>
      <c r="H16" s="33"/>
      <c r="I16" s="39">
        <v>4045</v>
      </c>
      <c r="J16" s="39">
        <v>1304.28</v>
      </c>
      <c r="K16" s="39">
        <v>1255.48</v>
      </c>
      <c r="L16" s="39">
        <f t="shared" si="0"/>
        <v>1485.2399999999998</v>
      </c>
      <c r="M16" s="33"/>
      <c r="N16" s="33"/>
      <c r="O16" s="88"/>
      <c r="P16" s="33" t="s">
        <v>10</v>
      </c>
      <c r="Q16" s="33"/>
      <c r="R16" s="33"/>
      <c r="S16" s="39">
        <v>4.8499999999999996</v>
      </c>
    </row>
    <row r="17" spans="3:21" ht="15" x14ac:dyDescent="0.2">
      <c r="C17" s="3"/>
      <c r="H17" s="33"/>
      <c r="I17" s="39">
        <v>2350</v>
      </c>
      <c r="J17" s="39">
        <v>1703.82</v>
      </c>
      <c r="K17" s="39">
        <v>1255.48</v>
      </c>
      <c r="L17" s="39">
        <f t="shared" si="0"/>
        <v>-609.30000000000018</v>
      </c>
      <c r="M17" s="33"/>
      <c r="N17" s="33"/>
      <c r="O17" s="88"/>
      <c r="P17" s="33" t="s">
        <v>20</v>
      </c>
      <c r="Q17" s="33"/>
      <c r="R17" s="33"/>
      <c r="S17" s="39">
        <v>132.85</v>
      </c>
    </row>
    <row r="18" spans="3:21" ht="15" x14ac:dyDescent="0.2">
      <c r="C18" s="3"/>
      <c r="H18" s="33"/>
      <c r="I18" s="39">
        <v>5205</v>
      </c>
      <c r="J18" s="39">
        <f>S19</f>
        <v>1353.57</v>
      </c>
      <c r="K18" s="39">
        <v>1255.48</v>
      </c>
      <c r="L18" s="39">
        <f t="shared" si="0"/>
        <v>2595.9499999999998</v>
      </c>
      <c r="M18" s="33"/>
      <c r="N18" s="33"/>
      <c r="O18" s="88"/>
      <c r="P18" s="33" t="s">
        <v>12</v>
      </c>
      <c r="Q18" s="33"/>
      <c r="R18" s="33"/>
      <c r="S18" s="39">
        <v>184.15</v>
      </c>
    </row>
    <row r="19" spans="3:21" ht="16" x14ac:dyDescent="0.25">
      <c r="H19" s="40" t="s">
        <v>3</v>
      </c>
      <c r="I19" s="41">
        <f t="shared" ref="I19:K19" si="1">SUM(I7:I18)</f>
        <v>44869</v>
      </c>
      <c r="J19" s="41">
        <f t="shared" si="1"/>
        <v>20308.509999999998</v>
      </c>
      <c r="K19" s="41">
        <f t="shared" si="1"/>
        <v>15065.759999999997</v>
      </c>
      <c r="L19" s="41">
        <f>SUM(L7:L18)</f>
        <v>11923.8</v>
      </c>
      <c r="M19" s="86"/>
      <c r="N19" s="33"/>
      <c r="O19" s="40" t="s">
        <v>3</v>
      </c>
      <c r="P19" s="40"/>
      <c r="Q19" s="40"/>
      <c r="R19" s="40"/>
      <c r="S19" s="41">
        <f>SUM(S7:S18)</f>
        <v>1353.57</v>
      </c>
      <c r="T19" s="2"/>
      <c r="U19" s="2"/>
    </row>
  </sheetData>
  <mergeCells count="3">
    <mergeCell ref="H5:K5"/>
    <mergeCell ref="H3:L3"/>
    <mergeCell ref="O5:R5"/>
  </mergeCells>
  <phoneticPr fontId="2" type="noConversion"/>
  <pageMargins left="0.7" right="0.7" top="0.75" bottom="0.75" header="0.3" footer="0.3"/>
  <pageSetup paperSize="9" orientation="portrait" r:id="rId1"/>
  <ignoredErrors>
    <ignoredError sqref="L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32470-381E-4C2C-B847-E1436E39CD94}">
  <dimension ref="C1:AC33"/>
  <sheetViews>
    <sheetView zoomScaleNormal="100" workbookViewId="0">
      <selection activeCell="P13" sqref="P13"/>
    </sheetView>
  </sheetViews>
  <sheetFormatPr baseColWidth="10" defaultColWidth="8.83203125" defaultRowHeight="14" x14ac:dyDescent="0.2"/>
  <cols>
    <col min="1" max="1" width="8.83203125" style="1" customWidth="1"/>
    <col min="2" max="7" width="8.83203125" style="1"/>
    <col min="8" max="20" width="8.83203125" style="1" customWidth="1"/>
    <col min="21" max="16384" width="8.83203125" style="1"/>
  </cols>
  <sheetData>
    <row r="1" spans="3:29" ht="15" customHeight="1" x14ac:dyDescent="0.2"/>
    <row r="2" spans="3:29" ht="15" customHeight="1" x14ac:dyDescent="0.2"/>
    <row r="3" spans="3:29" ht="15" customHeight="1" x14ac:dyDescent="0.25">
      <c r="H3" s="70" t="s">
        <v>22</v>
      </c>
      <c r="I3" s="71"/>
      <c r="J3" s="71"/>
      <c r="K3" s="71"/>
      <c r="L3" s="71"/>
      <c r="M3" s="71"/>
      <c r="N3" s="53"/>
      <c r="O3" s="53"/>
      <c r="Q3"/>
      <c r="R3"/>
      <c r="S3"/>
      <c r="T3"/>
      <c r="U3"/>
      <c r="V3"/>
      <c r="W3"/>
      <c r="X3" s="7"/>
      <c r="Y3" s="8"/>
      <c r="Z3" s="8"/>
      <c r="AA3" s="8"/>
      <c r="AB3" s="8"/>
      <c r="AC3" s="8"/>
    </row>
    <row r="4" spans="3:29" ht="15" customHeight="1" x14ac:dyDescent="0.2">
      <c r="H4" s="53"/>
      <c r="I4" s="53"/>
      <c r="J4" s="53"/>
      <c r="K4" s="53"/>
      <c r="L4" s="53"/>
      <c r="M4" s="53"/>
      <c r="N4" s="53"/>
      <c r="O4" s="53"/>
      <c r="Q4"/>
      <c r="R4"/>
      <c r="S4"/>
      <c r="T4"/>
      <c r="U4"/>
      <c r="V4"/>
      <c r="W4"/>
      <c r="X4" s="8"/>
      <c r="Y4" s="8"/>
      <c r="Z4" s="8"/>
      <c r="AA4" s="8"/>
      <c r="AB4" s="8"/>
      <c r="AC4" s="8"/>
    </row>
    <row r="5" spans="3:29" ht="15" customHeight="1" x14ac:dyDescent="0.2">
      <c r="H5" s="72" t="s">
        <v>30</v>
      </c>
      <c r="I5" s="73"/>
      <c r="J5" s="73"/>
      <c r="K5" s="73"/>
      <c r="L5" s="74" t="s">
        <v>31</v>
      </c>
      <c r="M5" s="53" t="s">
        <v>227</v>
      </c>
      <c r="N5" s="53"/>
      <c r="O5" s="75"/>
      <c r="P5" s="13"/>
      <c r="Q5"/>
      <c r="R5"/>
      <c r="S5"/>
      <c r="T5"/>
      <c r="U5"/>
      <c r="V5"/>
      <c r="W5"/>
      <c r="X5" s="8"/>
      <c r="Y5" s="8"/>
      <c r="Z5" s="100"/>
      <c r="AA5" s="100"/>
      <c r="AB5" s="100"/>
      <c r="AC5" s="100"/>
    </row>
    <row r="6" spans="3:29" ht="15" customHeight="1" x14ac:dyDescent="0.2">
      <c r="H6" s="53" t="s">
        <v>27</v>
      </c>
      <c r="I6" s="53"/>
      <c r="J6" s="53"/>
      <c r="K6" s="53"/>
      <c r="L6" s="74" t="s">
        <v>32</v>
      </c>
      <c r="M6" s="53"/>
      <c r="N6" s="53"/>
      <c r="O6" s="53"/>
      <c r="Q6"/>
      <c r="R6"/>
      <c r="S6"/>
      <c r="T6"/>
      <c r="U6"/>
      <c r="V6"/>
      <c r="W6"/>
      <c r="X6" s="8"/>
      <c r="Y6" s="8"/>
      <c r="Z6" s="8"/>
      <c r="AA6" s="8"/>
      <c r="AB6" s="8"/>
      <c r="AC6" s="8"/>
    </row>
    <row r="7" spans="3:29" ht="15" customHeight="1" x14ac:dyDescent="0.2">
      <c r="C7" s="3"/>
      <c r="H7" s="53" t="s">
        <v>28</v>
      </c>
      <c r="I7" s="53"/>
      <c r="J7" s="53"/>
      <c r="K7" s="53"/>
      <c r="L7" s="74" t="s">
        <v>33</v>
      </c>
      <c r="M7" s="53"/>
      <c r="N7" s="53"/>
      <c r="O7" s="53"/>
      <c r="Q7"/>
      <c r="R7"/>
      <c r="S7"/>
      <c r="T7"/>
      <c r="U7"/>
      <c r="V7"/>
      <c r="W7"/>
      <c r="X7" s="8"/>
      <c r="Y7" s="8"/>
      <c r="Z7" s="8"/>
      <c r="AA7" s="8"/>
      <c r="AB7" s="8"/>
      <c r="AC7" s="8"/>
    </row>
    <row r="8" spans="3:29" ht="15" customHeight="1" x14ac:dyDescent="0.2">
      <c r="C8" s="3"/>
      <c r="H8" s="53" t="s">
        <v>29</v>
      </c>
      <c r="I8" s="53"/>
      <c r="J8" s="53"/>
      <c r="K8" s="53"/>
      <c r="L8" s="53"/>
      <c r="M8" s="53"/>
      <c r="N8" s="53"/>
      <c r="O8" s="53"/>
      <c r="Q8"/>
      <c r="R8"/>
      <c r="S8"/>
      <c r="T8"/>
      <c r="U8"/>
      <c r="V8"/>
      <c r="W8"/>
      <c r="X8" s="8"/>
      <c r="Y8" s="8"/>
      <c r="Z8" s="8"/>
      <c r="AA8" s="8"/>
      <c r="AB8" s="8"/>
      <c r="AC8" s="8"/>
    </row>
    <row r="9" spans="3:29" ht="15" customHeight="1" x14ac:dyDescent="0.2">
      <c r="C9" s="3"/>
      <c r="H9" s="53"/>
      <c r="I9" s="53"/>
      <c r="J9" s="53"/>
      <c r="K9" s="53"/>
      <c r="L9" s="53"/>
      <c r="M9" s="53"/>
      <c r="N9" s="53"/>
      <c r="O9" s="53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3:29" ht="15" customHeight="1" x14ac:dyDescent="0.2">
      <c r="C10" s="3"/>
      <c r="H10" s="53"/>
      <c r="I10" s="53"/>
      <c r="J10" s="53"/>
      <c r="K10" s="53"/>
      <c r="L10" s="53"/>
      <c r="M10" s="53"/>
      <c r="N10" s="53"/>
      <c r="O10" s="53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3:29" ht="15" customHeight="1" x14ac:dyDescent="0.2">
      <c r="C11" s="3"/>
      <c r="H11" s="53" t="s">
        <v>7</v>
      </c>
      <c r="I11" s="76" t="s">
        <v>34</v>
      </c>
      <c r="J11" s="76" t="s">
        <v>35</v>
      </c>
      <c r="K11" s="76" t="s">
        <v>36</v>
      </c>
      <c r="L11" s="76" t="s">
        <v>37</v>
      </c>
      <c r="M11" s="76" t="s">
        <v>38</v>
      </c>
      <c r="N11" s="76" t="s">
        <v>39</v>
      </c>
      <c r="O11" s="76" t="s">
        <v>40</v>
      </c>
      <c r="S11" s="8"/>
      <c r="T11" s="10"/>
      <c r="U11" s="10"/>
      <c r="V11" s="10"/>
      <c r="W11" s="10"/>
      <c r="X11" s="10"/>
      <c r="Y11" s="10"/>
      <c r="Z11" s="10"/>
      <c r="AA11" s="8"/>
      <c r="AB11" s="8"/>
      <c r="AC11" s="8"/>
    </row>
    <row r="12" spans="3:29" ht="15" customHeight="1" x14ac:dyDescent="0.2">
      <c r="C12" s="3"/>
      <c r="H12" s="77">
        <v>45551</v>
      </c>
      <c r="I12" s="78"/>
      <c r="J12" s="78"/>
      <c r="K12" s="78"/>
      <c r="L12" s="78">
        <v>8.25</v>
      </c>
      <c r="M12" s="79"/>
      <c r="N12" s="78"/>
      <c r="O12" s="78">
        <f t="shared" ref="O12:O18" si="0">SUM(I12:N12)</f>
        <v>8.25</v>
      </c>
      <c r="S12" s="8"/>
      <c r="T12" s="11"/>
      <c r="U12" s="11"/>
      <c r="V12" s="11"/>
      <c r="W12" s="11"/>
      <c r="X12" s="11"/>
      <c r="Y12" s="11"/>
      <c r="Z12" s="11"/>
      <c r="AA12" s="8"/>
      <c r="AB12" s="8"/>
      <c r="AC12" s="8"/>
    </row>
    <row r="13" spans="3:29" ht="15" customHeight="1" x14ac:dyDescent="0.2">
      <c r="C13" s="3"/>
      <c r="H13" s="77">
        <v>45552</v>
      </c>
      <c r="I13" s="78"/>
      <c r="J13" s="78"/>
      <c r="K13" s="78">
        <v>8.25</v>
      </c>
      <c r="L13" s="78"/>
      <c r="M13" s="78"/>
      <c r="N13" s="78"/>
      <c r="O13" s="78">
        <f t="shared" si="0"/>
        <v>8.25</v>
      </c>
      <c r="S13" s="8"/>
      <c r="T13" s="11"/>
      <c r="U13" s="11"/>
      <c r="V13" s="11"/>
      <c r="W13" s="11"/>
      <c r="X13" s="11"/>
      <c r="Y13" s="11"/>
      <c r="Z13" s="11"/>
      <c r="AA13" s="8"/>
      <c r="AB13" s="8"/>
      <c r="AC13" s="8"/>
    </row>
    <row r="14" spans="3:29" ht="15" customHeight="1" x14ac:dyDescent="0.2">
      <c r="C14" s="3"/>
      <c r="H14" s="77">
        <v>45553</v>
      </c>
      <c r="I14" s="78">
        <v>8.25</v>
      </c>
      <c r="J14" s="78"/>
      <c r="K14" s="78"/>
      <c r="L14" s="78"/>
      <c r="M14" s="78"/>
      <c r="N14" s="78"/>
      <c r="O14" s="78">
        <f t="shared" si="0"/>
        <v>8.25</v>
      </c>
      <c r="S14" s="8"/>
      <c r="T14" s="11"/>
      <c r="U14" s="11"/>
      <c r="V14" s="11"/>
      <c r="W14" s="11"/>
      <c r="X14" s="11"/>
      <c r="Y14" s="11"/>
      <c r="Z14" s="11"/>
      <c r="AA14" s="8"/>
      <c r="AB14" s="8"/>
      <c r="AC14" s="8"/>
    </row>
    <row r="15" spans="3:29" ht="15" customHeight="1" x14ac:dyDescent="0.2">
      <c r="C15" s="3"/>
      <c r="H15" s="77">
        <v>45554</v>
      </c>
      <c r="I15" s="78">
        <v>8.25</v>
      </c>
      <c r="J15" s="78">
        <v>4</v>
      </c>
      <c r="K15" s="78"/>
      <c r="L15" s="78"/>
      <c r="M15" s="78"/>
      <c r="N15" s="78"/>
      <c r="O15" s="78">
        <f t="shared" si="0"/>
        <v>12.25</v>
      </c>
      <c r="S15" s="8"/>
      <c r="T15" s="11"/>
      <c r="U15" s="11"/>
      <c r="V15" s="11"/>
      <c r="W15" s="11"/>
      <c r="X15" s="11"/>
      <c r="Y15" s="11"/>
      <c r="Z15" s="11"/>
      <c r="AA15" s="8"/>
      <c r="AB15" s="8"/>
      <c r="AC15" s="8"/>
    </row>
    <row r="16" spans="3:29" ht="15" customHeight="1" x14ac:dyDescent="0.2">
      <c r="C16" s="3"/>
      <c r="H16" s="77">
        <v>45555</v>
      </c>
      <c r="I16" s="78">
        <v>8.25</v>
      </c>
      <c r="J16" s="78">
        <v>4</v>
      </c>
      <c r="K16" s="78"/>
      <c r="L16" s="78"/>
      <c r="M16" s="78"/>
      <c r="N16" s="78"/>
      <c r="O16" s="78">
        <f t="shared" si="0"/>
        <v>12.25</v>
      </c>
      <c r="S16" s="8"/>
      <c r="T16" s="11"/>
      <c r="U16" s="11"/>
      <c r="V16" s="11"/>
      <c r="W16" s="11"/>
      <c r="X16" s="11"/>
      <c r="Y16" s="11"/>
      <c r="Z16" s="11"/>
      <c r="AA16" s="8"/>
      <c r="AB16" s="8"/>
      <c r="AC16" s="8"/>
    </row>
    <row r="17" spans="3:29" ht="15" customHeight="1" x14ac:dyDescent="0.2">
      <c r="C17" s="3"/>
      <c r="H17" s="77">
        <v>45556</v>
      </c>
      <c r="I17" s="78"/>
      <c r="J17" s="78">
        <v>4</v>
      </c>
      <c r="K17" s="78"/>
      <c r="L17" s="78"/>
      <c r="M17" s="78"/>
      <c r="N17" s="78"/>
      <c r="O17" s="78">
        <f t="shared" si="0"/>
        <v>4</v>
      </c>
      <c r="S17" s="8"/>
      <c r="T17" s="11"/>
      <c r="U17" s="11"/>
      <c r="V17" s="11"/>
      <c r="W17" s="11"/>
      <c r="X17" s="11"/>
      <c r="Y17" s="11"/>
      <c r="Z17" s="11"/>
      <c r="AA17" s="8"/>
      <c r="AB17" s="8"/>
      <c r="AC17" s="8"/>
    </row>
    <row r="18" spans="3:29" ht="15" customHeight="1" x14ac:dyDescent="0.2">
      <c r="C18" s="3"/>
      <c r="H18" s="77">
        <v>45557</v>
      </c>
      <c r="I18" s="78"/>
      <c r="J18" s="78"/>
      <c r="K18" s="78"/>
      <c r="L18" s="78"/>
      <c r="M18" s="78"/>
      <c r="N18" s="78"/>
      <c r="O18" s="78">
        <f t="shared" si="0"/>
        <v>0</v>
      </c>
      <c r="S18" s="8"/>
      <c r="T18" s="11"/>
      <c r="U18" s="11"/>
      <c r="V18" s="11"/>
      <c r="W18" s="11"/>
      <c r="X18" s="11"/>
      <c r="Y18" s="11"/>
      <c r="Z18" s="11"/>
      <c r="AA18" s="8"/>
      <c r="AB18" s="8"/>
      <c r="AC18" s="8"/>
    </row>
    <row r="19" spans="3:29" ht="15" customHeight="1" x14ac:dyDescent="0.2">
      <c r="H19" s="53" t="s">
        <v>23</v>
      </c>
      <c r="I19" s="78">
        <f t="shared" ref="I19:O19" si="1">SUM(I12:I18)</f>
        <v>24.75</v>
      </c>
      <c r="J19" s="78">
        <f t="shared" si="1"/>
        <v>12</v>
      </c>
      <c r="K19" s="78">
        <f t="shared" si="1"/>
        <v>8.25</v>
      </c>
      <c r="L19" s="78">
        <f t="shared" si="1"/>
        <v>8.25</v>
      </c>
      <c r="M19" s="78">
        <f t="shared" si="1"/>
        <v>0</v>
      </c>
      <c r="N19" s="78">
        <f t="shared" si="1"/>
        <v>0</v>
      </c>
      <c r="O19" s="78">
        <f t="shared" si="1"/>
        <v>53.25</v>
      </c>
      <c r="S19" s="8"/>
      <c r="T19" s="11"/>
      <c r="U19" s="11"/>
      <c r="V19" s="11"/>
      <c r="W19" s="11"/>
      <c r="X19" s="11"/>
      <c r="Y19" s="11"/>
      <c r="Z19" s="11"/>
      <c r="AA19" s="8"/>
      <c r="AB19" s="8"/>
      <c r="AC19" s="8"/>
    </row>
    <row r="20" spans="3:29" ht="15" customHeight="1" x14ac:dyDescent="0.2">
      <c r="H20" s="53" t="s">
        <v>24</v>
      </c>
      <c r="I20" s="78">
        <v>15.25</v>
      </c>
      <c r="J20" s="78">
        <v>22.9</v>
      </c>
      <c r="K20" s="78">
        <v>15.25</v>
      </c>
      <c r="L20" s="78">
        <v>15.25</v>
      </c>
      <c r="M20" s="78">
        <v>0</v>
      </c>
      <c r="N20" s="78">
        <v>0</v>
      </c>
      <c r="O20" s="78"/>
      <c r="S20" s="8"/>
      <c r="T20" s="11"/>
      <c r="U20" s="11"/>
      <c r="V20" s="11"/>
      <c r="W20" s="11"/>
      <c r="X20" s="11"/>
      <c r="Y20" s="11"/>
      <c r="Z20" s="11"/>
      <c r="AA20" s="8"/>
      <c r="AB20" s="8"/>
      <c r="AC20" s="8"/>
    </row>
    <row r="21" spans="3:29" ht="15" customHeight="1" x14ac:dyDescent="0.2">
      <c r="H21" s="51" t="s">
        <v>25</v>
      </c>
      <c r="I21" s="80">
        <f t="shared" ref="I21:N21" si="2">I19*I20</f>
        <v>377.4375</v>
      </c>
      <c r="J21" s="80">
        <f t="shared" si="2"/>
        <v>274.79999999999995</v>
      </c>
      <c r="K21" s="80">
        <f t="shared" si="2"/>
        <v>125.8125</v>
      </c>
      <c r="L21" s="80">
        <f t="shared" si="2"/>
        <v>125.8125</v>
      </c>
      <c r="M21" s="80">
        <f t="shared" si="2"/>
        <v>0</v>
      </c>
      <c r="N21" s="80">
        <f t="shared" si="2"/>
        <v>0</v>
      </c>
      <c r="O21" s="80">
        <f>SUM(I21:N21)</f>
        <v>903.86249999999995</v>
      </c>
      <c r="S21" s="8"/>
      <c r="T21" s="9"/>
      <c r="U21" s="9"/>
      <c r="V21" s="9"/>
      <c r="W21" s="9"/>
      <c r="X21" s="9"/>
      <c r="Y21" s="9"/>
      <c r="Z21" s="9"/>
      <c r="AA21" s="8"/>
      <c r="AB21" s="8"/>
      <c r="AC21" s="8"/>
    </row>
    <row r="22" spans="3:29" ht="15" customHeight="1" x14ac:dyDescent="0.2">
      <c r="H22" s="53"/>
      <c r="I22" s="81"/>
      <c r="J22" s="81"/>
      <c r="K22" s="81"/>
      <c r="L22" s="81"/>
      <c r="M22" s="81"/>
      <c r="N22" s="81"/>
      <c r="O22" s="81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3:29" ht="15" customHeight="1" x14ac:dyDescent="0.2">
      <c r="H23" s="53"/>
      <c r="I23" s="81"/>
      <c r="J23" s="82" t="s">
        <v>26</v>
      </c>
      <c r="K23" s="83">
        <f>O19</f>
        <v>53.25</v>
      </c>
      <c r="L23" s="81"/>
      <c r="M23" s="81"/>
      <c r="N23" s="81"/>
      <c r="O23" s="81"/>
      <c r="S23" s="8"/>
      <c r="T23" s="8"/>
      <c r="U23" s="9"/>
      <c r="V23" s="12"/>
      <c r="W23" s="8"/>
      <c r="X23" s="8"/>
      <c r="Y23" s="8"/>
      <c r="Z23" s="8"/>
      <c r="AA23" s="8"/>
      <c r="AB23" s="8"/>
      <c r="AC23" s="8"/>
    </row>
    <row r="24" spans="3:29" ht="15" customHeight="1" x14ac:dyDescent="0.2">
      <c r="H24" s="53"/>
      <c r="I24" s="81"/>
      <c r="J24" s="82" t="s">
        <v>25</v>
      </c>
      <c r="K24" s="83">
        <f>O21</f>
        <v>903.86249999999995</v>
      </c>
      <c r="L24" s="81"/>
      <c r="M24" s="81"/>
      <c r="N24" s="81"/>
      <c r="O24" s="84"/>
      <c r="S24" s="8"/>
      <c r="T24" s="8"/>
      <c r="U24" s="9"/>
      <c r="V24" s="12"/>
      <c r="W24" s="8"/>
      <c r="X24" s="8"/>
      <c r="Y24" s="8"/>
      <c r="Z24" s="8"/>
      <c r="AA24" s="8"/>
      <c r="AB24" s="8"/>
      <c r="AC24" s="8"/>
    </row>
    <row r="25" spans="3:29" ht="15" customHeight="1" x14ac:dyDescent="0.2"/>
    <row r="26" spans="3:29" ht="15" customHeight="1" x14ac:dyDescent="0.2"/>
    <row r="27" spans="3:29" ht="15" customHeight="1" x14ac:dyDescent="0.2"/>
    <row r="28" spans="3:29" ht="15" customHeight="1" x14ac:dyDescent="0.2"/>
    <row r="29" spans="3:29" ht="15" customHeight="1" x14ac:dyDescent="0.2"/>
    <row r="30" spans="3:29" ht="15" customHeight="1" x14ac:dyDescent="0.2"/>
    <row r="31" spans="3:29" ht="15" customHeight="1" x14ac:dyDescent="0.2"/>
    <row r="32" spans="3:29" ht="15" customHeight="1" x14ac:dyDescent="0.2"/>
    <row r="33" ht="15" customHeight="1" x14ac:dyDescent="0.2"/>
  </sheetData>
  <mergeCells count="1">
    <mergeCell ref="Z5:AC5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AC18-1078-4CD1-868C-00F3B8264E13}">
  <dimension ref="H3:T36"/>
  <sheetViews>
    <sheetView tabSelected="1" topLeftCell="A14" zoomScaleNormal="100" workbookViewId="0">
      <selection activeCell="H15" sqref="H15"/>
    </sheetView>
  </sheetViews>
  <sheetFormatPr baseColWidth="10" defaultColWidth="8.83203125" defaultRowHeight="15" x14ac:dyDescent="0.2"/>
  <cols>
    <col min="8" max="8" width="21.5" customWidth="1"/>
    <col min="9" max="13" width="20.6640625" customWidth="1"/>
    <col min="16" max="16" width="12.33203125" bestFit="1" customWidth="1"/>
    <col min="17" max="17" width="23" bestFit="1" customWidth="1"/>
    <col min="18" max="18" width="9.5" bestFit="1" customWidth="1"/>
    <col min="19" max="19" width="14.33203125" bestFit="1" customWidth="1"/>
    <col min="20" max="20" width="13" bestFit="1" customWidth="1"/>
  </cols>
  <sheetData>
    <row r="3" spans="8:20" ht="23" x14ac:dyDescent="0.3">
      <c r="H3" s="101" t="s">
        <v>61</v>
      </c>
      <c r="I3" s="102"/>
      <c r="J3" s="102"/>
      <c r="K3" s="102"/>
      <c r="L3" s="102"/>
      <c r="M3" s="102"/>
    </row>
    <row r="4" spans="8:20" x14ac:dyDescent="0.2">
      <c r="N4" s="1"/>
      <c r="O4" s="1"/>
      <c r="P4" s="1"/>
      <c r="Q4" s="1"/>
      <c r="R4" s="1"/>
      <c r="S4" s="1"/>
      <c r="T4" s="1"/>
    </row>
    <row r="5" spans="8:20" x14ac:dyDescent="0.2">
      <c r="H5" s="51" t="s">
        <v>69</v>
      </c>
      <c r="I5" s="52" t="s">
        <v>70</v>
      </c>
      <c r="J5" s="53"/>
      <c r="K5" s="53" t="s">
        <v>33</v>
      </c>
      <c r="L5" s="54">
        <v>45550</v>
      </c>
      <c r="M5" s="53"/>
      <c r="N5" s="1"/>
      <c r="O5" s="1"/>
      <c r="P5" s="1"/>
      <c r="Q5" s="1"/>
      <c r="R5" s="1"/>
      <c r="S5" s="1"/>
      <c r="T5" s="1"/>
    </row>
    <row r="6" spans="8:20" ht="23" x14ac:dyDescent="0.3">
      <c r="H6" s="69"/>
      <c r="L6" s="55"/>
      <c r="M6" s="53"/>
      <c r="N6" s="1"/>
      <c r="O6" s="1"/>
    </row>
    <row r="7" spans="8:20" ht="16" x14ac:dyDescent="0.25">
      <c r="H7" s="56" t="s">
        <v>86</v>
      </c>
      <c r="I7" s="56" t="s">
        <v>62</v>
      </c>
      <c r="J7" s="56" t="s">
        <v>72</v>
      </c>
      <c r="K7" s="56" t="s">
        <v>63</v>
      </c>
      <c r="L7" s="56" t="s">
        <v>64</v>
      </c>
      <c r="M7" s="56" t="s">
        <v>88</v>
      </c>
      <c r="N7" s="4"/>
      <c r="O7" s="1"/>
    </row>
    <row r="8" spans="8:20" x14ac:dyDescent="0.2">
      <c r="H8" s="53" t="s">
        <v>71</v>
      </c>
      <c r="I8" s="53" t="s">
        <v>74</v>
      </c>
      <c r="J8" s="52">
        <v>2</v>
      </c>
      <c r="K8" s="57">
        <v>949</v>
      </c>
      <c r="L8" s="57"/>
      <c r="M8" s="57"/>
      <c r="N8" s="5"/>
      <c r="O8" s="1"/>
    </row>
    <row r="9" spans="8:20" x14ac:dyDescent="0.2">
      <c r="H9" s="53" t="s">
        <v>73</v>
      </c>
      <c r="I9" s="53" t="s">
        <v>87</v>
      </c>
      <c r="J9" s="52">
        <v>12</v>
      </c>
      <c r="K9" s="57">
        <v>79.989999999999995</v>
      </c>
      <c r="L9" s="57"/>
      <c r="M9" s="57"/>
      <c r="N9" s="1"/>
      <c r="O9" s="1"/>
    </row>
    <row r="10" spans="8:20" x14ac:dyDescent="0.2">
      <c r="H10" s="53" t="s">
        <v>80</v>
      </c>
      <c r="I10" s="53" t="s">
        <v>75</v>
      </c>
      <c r="J10" s="52">
        <v>6</v>
      </c>
      <c r="K10" s="57">
        <v>549.99</v>
      </c>
      <c r="L10" s="57"/>
      <c r="M10" s="57"/>
      <c r="N10" s="1"/>
      <c r="O10" s="1"/>
    </row>
    <row r="11" spans="8:20" x14ac:dyDescent="0.2">
      <c r="H11" s="53" t="s">
        <v>81</v>
      </c>
      <c r="I11" s="53" t="s">
        <v>76</v>
      </c>
      <c r="J11" s="52">
        <v>4</v>
      </c>
      <c r="K11" s="57">
        <v>289.99</v>
      </c>
      <c r="L11" s="57"/>
      <c r="M11" s="57"/>
      <c r="N11" s="1"/>
      <c r="O11" s="1"/>
    </row>
    <row r="12" spans="8:20" x14ac:dyDescent="0.2">
      <c r="H12" s="53" t="s">
        <v>82</v>
      </c>
      <c r="I12" s="53" t="s">
        <v>77</v>
      </c>
      <c r="J12" s="52">
        <v>8</v>
      </c>
      <c r="K12" s="57">
        <v>399.99</v>
      </c>
      <c r="L12" s="57"/>
      <c r="M12" s="57"/>
      <c r="N12" s="1"/>
      <c r="O12" s="1"/>
    </row>
    <row r="13" spans="8:20" x14ac:dyDescent="0.2">
      <c r="H13" s="53" t="s">
        <v>83</v>
      </c>
      <c r="I13" s="53" t="s">
        <v>78</v>
      </c>
      <c r="J13" s="52">
        <v>16</v>
      </c>
      <c r="K13" s="57">
        <v>79.989999999999995</v>
      </c>
      <c r="L13" s="57"/>
      <c r="M13" s="57"/>
      <c r="N13" s="1"/>
      <c r="O13" s="1"/>
    </row>
    <row r="14" spans="8:20" x14ac:dyDescent="0.2">
      <c r="H14" s="53" t="s">
        <v>84</v>
      </c>
      <c r="I14" s="53" t="s">
        <v>79</v>
      </c>
      <c r="J14" s="52">
        <v>7</v>
      </c>
      <c r="K14" s="57">
        <v>149.99</v>
      </c>
      <c r="L14" s="57"/>
      <c r="M14" s="57"/>
      <c r="N14" s="1"/>
      <c r="O14" s="1"/>
    </row>
    <row r="15" spans="8:20" ht="16" x14ac:dyDescent="0.25">
      <c r="H15" s="58" t="s">
        <v>88</v>
      </c>
      <c r="I15" s="59"/>
      <c r="J15" s="60">
        <f>SUM(J8:J14)</f>
        <v>55</v>
      </c>
      <c r="K15" s="59"/>
      <c r="L15" s="59"/>
      <c r="M15" s="59"/>
      <c r="N15" s="4"/>
      <c r="O15" s="1"/>
    </row>
    <row r="17" spans="8:13" x14ac:dyDescent="0.2">
      <c r="H17" s="61" t="s">
        <v>65</v>
      </c>
      <c r="I17" s="62">
        <v>6.59E-2</v>
      </c>
    </row>
    <row r="19" spans="8:13" ht="23" x14ac:dyDescent="0.3">
      <c r="H19" s="101" t="s">
        <v>85</v>
      </c>
      <c r="I19" s="102"/>
      <c r="J19" s="102"/>
      <c r="K19" s="102"/>
      <c r="L19" s="102"/>
      <c r="M19" s="102"/>
    </row>
    <row r="20" spans="8:13" ht="23" x14ac:dyDescent="0.3">
      <c r="H20" s="55"/>
      <c r="I20" s="55"/>
      <c r="K20" s="55"/>
      <c r="L20" s="55"/>
      <c r="M20" s="53"/>
    </row>
    <row r="21" spans="8:13" ht="16" x14ac:dyDescent="0.25">
      <c r="H21" s="56" t="s">
        <v>66</v>
      </c>
      <c r="I21" s="56" t="s">
        <v>67</v>
      </c>
      <c r="J21" s="56" t="s">
        <v>90</v>
      </c>
      <c r="K21" s="56" t="s">
        <v>68</v>
      </c>
      <c r="L21" s="56" t="s">
        <v>89</v>
      </c>
      <c r="M21" s="56" t="s">
        <v>88</v>
      </c>
    </row>
    <row r="22" spans="8:13" x14ac:dyDescent="0.2">
      <c r="H22" s="63" t="s">
        <v>54</v>
      </c>
      <c r="I22" s="64">
        <v>950.62</v>
      </c>
      <c r="J22" s="64">
        <v>1905.35</v>
      </c>
      <c r="K22" s="64">
        <v>1542.15</v>
      </c>
      <c r="L22" s="64">
        <v>3523.46</v>
      </c>
      <c r="M22" s="64">
        <f t="shared" ref="M22:M28" si="0">SUM(I22:L22)</f>
        <v>7921.58</v>
      </c>
    </row>
    <row r="23" spans="8:13" x14ac:dyDescent="0.2">
      <c r="H23" s="63" t="s">
        <v>55</v>
      </c>
      <c r="I23" s="64">
        <v>2013.41</v>
      </c>
      <c r="J23" s="64">
        <v>2879.24</v>
      </c>
      <c r="K23" s="64">
        <v>1862.38</v>
      </c>
      <c r="L23" s="64">
        <v>3462.8</v>
      </c>
      <c r="M23" s="64">
        <f t="shared" si="0"/>
        <v>10217.83</v>
      </c>
    </row>
    <row r="24" spans="8:13" x14ac:dyDescent="0.2">
      <c r="H24" s="63" t="s">
        <v>56</v>
      </c>
      <c r="I24" s="64">
        <v>2322.5100000000002</v>
      </c>
      <c r="J24" s="64">
        <v>3183.76</v>
      </c>
      <c r="K24" s="64">
        <v>1943.2</v>
      </c>
      <c r="L24" s="64">
        <v>4850.63</v>
      </c>
      <c r="M24" s="64">
        <f t="shared" si="0"/>
        <v>12300.1</v>
      </c>
    </row>
    <row r="25" spans="8:13" x14ac:dyDescent="0.2">
      <c r="H25" s="63" t="s">
        <v>57</v>
      </c>
      <c r="I25" s="64">
        <v>1001.88</v>
      </c>
      <c r="J25" s="64">
        <v>1264.8900000000001</v>
      </c>
      <c r="K25" s="64">
        <v>864.52</v>
      </c>
      <c r="L25" s="64">
        <v>2546.23</v>
      </c>
      <c r="M25" s="64">
        <f t="shared" si="0"/>
        <v>5677.52</v>
      </c>
    </row>
    <row r="26" spans="8:13" x14ac:dyDescent="0.2">
      <c r="H26" s="63" t="s">
        <v>58</v>
      </c>
      <c r="I26" s="64">
        <v>2748.86</v>
      </c>
      <c r="J26" s="64">
        <v>2942.13</v>
      </c>
      <c r="K26" s="64">
        <v>2103.7800000000002</v>
      </c>
      <c r="L26" s="64">
        <v>4527.12</v>
      </c>
      <c r="M26" s="64">
        <f t="shared" si="0"/>
        <v>12321.89</v>
      </c>
    </row>
    <row r="27" spans="8:13" x14ac:dyDescent="0.2">
      <c r="H27" s="63" t="s">
        <v>59</v>
      </c>
      <c r="I27" s="64">
        <v>2834.12</v>
      </c>
      <c r="J27" s="64">
        <v>3287.52</v>
      </c>
      <c r="K27" s="64">
        <v>2912.56</v>
      </c>
      <c r="L27" s="64">
        <v>5213.62</v>
      </c>
      <c r="M27" s="64">
        <f t="shared" si="0"/>
        <v>14247.82</v>
      </c>
    </row>
    <row r="28" spans="8:13" x14ac:dyDescent="0.2">
      <c r="H28" s="63" t="s">
        <v>60</v>
      </c>
      <c r="I28" s="64">
        <v>1822.59</v>
      </c>
      <c r="J28" s="64">
        <v>1564.21</v>
      </c>
      <c r="K28" s="64">
        <v>1423.89</v>
      </c>
      <c r="L28" s="64">
        <v>3251.92</v>
      </c>
      <c r="M28" s="64">
        <f t="shared" si="0"/>
        <v>8062.6100000000006</v>
      </c>
    </row>
    <row r="29" spans="8:13" ht="16" x14ac:dyDescent="0.25">
      <c r="H29" s="58" t="s">
        <v>88</v>
      </c>
      <c r="I29" s="59">
        <f t="shared" ref="I29:L29" si="1">SUM(I22:I28)</f>
        <v>13693.990000000002</v>
      </c>
      <c r="J29" s="59">
        <f t="shared" si="1"/>
        <v>17027.099999999999</v>
      </c>
      <c r="K29" s="59">
        <f t="shared" si="1"/>
        <v>12652.48</v>
      </c>
      <c r="L29" s="59">
        <f t="shared" si="1"/>
        <v>27375.78</v>
      </c>
      <c r="M29" s="59"/>
    </row>
    <row r="31" spans="8:13" x14ac:dyDescent="0.2">
      <c r="H31" s="65" t="s">
        <v>91</v>
      </c>
      <c r="I31" s="66"/>
      <c r="J31" s="66"/>
      <c r="K31" s="66"/>
      <c r="L31" s="66"/>
      <c r="M31" s="66"/>
    </row>
    <row r="32" spans="8:13" x14ac:dyDescent="0.2">
      <c r="H32" s="67" t="s">
        <v>92</v>
      </c>
      <c r="I32" s="66"/>
      <c r="J32" s="66"/>
      <c r="K32" s="66"/>
      <c r="L32" s="66"/>
      <c r="M32" s="66"/>
    </row>
    <row r="33" spans="8:13" x14ac:dyDescent="0.2">
      <c r="H33" s="67" t="s">
        <v>93</v>
      </c>
      <c r="I33" s="66"/>
      <c r="J33" s="66"/>
      <c r="K33" s="66"/>
      <c r="L33" s="66"/>
      <c r="M33" s="66"/>
    </row>
    <row r="34" spans="8:13" x14ac:dyDescent="0.2">
      <c r="H34" s="67" t="s">
        <v>94</v>
      </c>
      <c r="I34" s="66"/>
      <c r="J34" s="68"/>
      <c r="K34" s="68"/>
      <c r="L34" s="68"/>
      <c r="M34" s="68"/>
    </row>
    <row r="35" spans="8:13" x14ac:dyDescent="0.2">
      <c r="H35" s="14"/>
      <c r="I35" s="16"/>
      <c r="J35" s="15"/>
      <c r="K35" s="15"/>
      <c r="L35" s="15"/>
      <c r="M35" s="15"/>
    </row>
    <row r="36" spans="8:13" x14ac:dyDescent="0.2">
      <c r="H36" s="14"/>
      <c r="I36" s="15"/>
      <c r="J36" s="15"/>
      <c r="K36" s="15"/>
      <c r="L36" s="15"/>
      <c r="M36" s="15"/>
    </row>
  </sheetData>
  <mergeCells count="2">
    <mergeCell ref="H3:M3"/>
    <mergeCell ref="H19:M19"/>
  </mergeCells>
  <phoneticPr fontId="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294F-7474-4D14-B4BA-817A092CFB5E}">
  <dimension ref="A1:O50"/>
  <sheetViews>
    <sheetView zoomScaleNormal="100" workbookViewId="0">
      <selection activeCell="L6" sqref="L6"/>
    </sheetView>
  </sheetViews>
  <sheetFormatPr baseColWidth="10" defaultColWidth="8.83203125" defaultRowHeight="15" x14ac:dyDescent="0.2"/>
  <cols>
    <col min="8" max="8" width="20.6640625" customWidth="1"/>
    <col min="9" max="12" width="15.6640625" customWidth="1"/>
    <col min="13" max="13" width="20.6640625" bestFit="1" customWidth="1"/>
    <col min="14" max="14" width="20.5" bestFit="1" customWidth="1"/>
    <col min="15" max="15" width="14.6640625" bestFit="1" customWidth="1"/>
  </cols>
  <sheetData>
    <row r="1" spans="1:14" x14ac:dyDescent="0.2">
      <c r="H1" s="21"/>
    </row>
    <row r="3" spans="1:14" ht="24" x14ac:dyDescent="0.3">
      <c r="A3" s="17"/>
      <c r="B3" s="17"/>
      <c r="C3" s="17"/>
      <c r="D3" s="17"/>
      <c r="E3" s="17"/>
      <c r="H3" s="103" t="s">
        <v>105</v>
      </c>
      <c r="I3" s="103"/>
      <c r="J3" s="103"/>
      <c r="K3" s="103"/>
      <c r="L3" s="103"/>
      <c r="M3" s="103"/>
      <c r="N3" s="103"/>
    </row>
    <row r="4" spans="1:14" x14ac:dyDescent="0.2">
      <c r="H4" s="33"/>
      <c r="I4" s="33"/>
      <c r="J4" s="33"/>
      <c r="K4" s="33"/>
      <c r="L4" s="33"/>
      <c r="M4" s="33"/>
      <c r="N4" s="33"/>
    </row>
    <row r="5" spans="1:14" x14ac:dyDescent="0.2">
      <c r="H5" s="33" t="s">
        <v>100</v>
      </c>
      <c r="I5" s="32">
        <v>2023</v>
      </c>
      <c r="J5" s="33"/>
      <c r="K5" s="33"/>
      <c r="L5" s="34"/>
      <c r="M5" s="33"/>
      <c r="N5" s="33"/>
    </row>
    <row r="6" spans="1:14" ht="24" x14ac:dyDescent="0.3">
      <c r="H6" s="35"/>
      <c r="I6" s="35"/>
      <c r="J6" s="35"/>
      <c r="K6" s="35"/>
      <c r="L6" s="36"/>
      <c r="M6" s="33"/>
      <c r="N6" s="33"/>
    </row>
    <row r="7" spans="1:14" x14ac:dyDescent="0.2">
      <c r="H7" s="37" t="s">
        <v>99</v>
      </c>
      <c r="I7" s="38" t="s">
        <v>95</v>
      </c>
      <c r="J7" s="38" t="s">
        <v>96</v>
      </c>
      <c r="K7" s="38" t="s">
        <v>101</v>
      </c>
      <c r="L7" s="38" t="s">
        <v>102</v>
      </c>
      <c r="M7" s="38" t="s">
        <v>103</v>
      </c>
      <c r="N7" s="38" t="s">
        <v>98</v>
      </c>
    </row>
    <row r="8" spans="1:14" x14ac:dyDescent="0.2">
      <c r="A8" s="17"/>
      <c r="B8" s="17"/>
      <c r="C8" s="17"/>
      <c r="D8" s="17"/>
      <c r="H8" s="33" t="s">
        <v>112</v>
      </c>
      <c r="I8" s="33">
        <v>21417</v>
      </c>
      <c r="J8" s="33">
        <v>20191</v>
      </c>
      <c r="K8" s="33">
        <v>17734</v>
      </c>
      <c r="L8" s="33">
        <v>15547</v>
      </c>
      <c r="M8" s="33">
        <f>SUM(I8:L8)</f>
        <v>74889</v>
      </c>
      <c r="N8" s="39">
        <v>83400</v>
      </c>
    </row>
    <row r="9" spans="1:14" x14ac:dyDescent="0.2">
      <c r="H9" s="33" t="s">
        <v>113</v>
      </c>
      <c r="I9" s="33">
        <v>17292</v>
      </c>
      <c r="J9" s="33">
        <v>27645</v>
      </c>
      <c r="K9" s="33">
        <v>24881</v>
      </c>
      <c r="L9" s="33">
        <v>19993</v>
      </c>
      <c r="M9" s="33">
        <f t="shared" ref="M9:M14" si="0">SUM(I9:L9)</f>
        <v>89811</v>
      </c>
      <c r="N9" s="39">
        <v>86400</v>
      </c>
    </row>
    <row r="10" spans="1:14" x14ac:dyDescent="0.2">
      <c r="H10" s="33" t="s">
        <v>114</v>
      </c>
      <c r="I10" s="33">
        <v>19996</v>
      </c>
      <c r="J10" s="33">
        <v>18470</v>
      </c>
      <c r="K10" s="33">
        <v>26628</v>
      </c>
      <c r="L10" s="33">
        <v>17621</v>
      </c>
      <c r="M10" s="33">
        <f t="shared" si="0"/>
        <v>82715</v>
      </c>
      <c r="N10" s="39">
        <v>83400</v>
      </c>
    </row>
    <row r="11" spans="1:14" x14ac:dyDescent="0.2">
      <c r="H11" s="33" t="s">
        <v>115</v>
      </c>
      <c r="I11" s="33">
        <v>26885</v>
      </c>
      <c r="J11" s="33">
        <v>22115</v>
      </c>
      <c r="K11" s="33">
        <v>18664</v>
      </c>
      <c r="L11" s="33">
        <v>21122</v>
      </c>
      <c r="M11" s="33">
        <f t="shared" si="0"/>
        <v>88786</v>
      </c>
      <c r="N11" s="39">
        <v>86400</v>
      </c>
    </row>
    <row r="12" spans="1:14" x14ac:dyDescent="0.2">
      <c r="H12" s="33" t="s">
        <v>116</v>
      </c>
      <c r="I12" s="33">
        <v>23146</v>
      </c>
      <c r="J12" s="33">
        <v>27872</v>
      </c>
      <c r="K12" s="33">
        <v>19008</v>
      </c>
      <c r="L12" s="33">
        <v>19811</v>
      </c>
      <c r="M12" s="33">
        <f t="shared" si="0"/>
        <v>89837</v>
      </c>
      <c r="N12" s="39">
        <v>86400</v>
      </c>
    </row>
    <row r="13" spans="1:14" x14ac:dyDescent="0.2">
      <c r="H13" s="33" t="s">
        <v>117</v>
      </c>
      <c r="I13" s="33">
        <v>22736</v>
      </c>
      <c r="J13" s="33">
        <v>27696</v>
      </c>
      <c r="K13" s="33">
        <v>23277</v>
      </c>
      <c r="L13" s="33">
        <v>27038</v>
      </c>
      <c r="M13" s="33">
        <f t="shared" si="0"/>
        <v>100747</v>
      </c>
      <c r="N13" s="39">
        <v>95800</v>
      </c>
    </row>
    <row r="14" spans="1:14" x14ac:dyDescent="0.2">
      <c r="A14" s="17"/>
      <c r="B14" s="17"/>
      <c r="C14" s="17"/>
      <c r="D14" s="17"/>
      <c r="H14" s="33" t="s">
        <v>118</v>
      </c>
      <c r="I14" s="33">
        <v>21577</v>
      </c>
      <c r="J14" s="33">
        <v>17516</v>
      </c>
      <c r="K14" s="33">
        <v>16320</v>
      </c>
      <c r="L14" s="33">
        <v>26599</v>
      </c>
      <c r="M14" s="33">
        <f t="shared" si="0"/>
        <v>82012</v>
      </c>
      <c r="N14" s="39">
        <v>83400</v>
      </c>
    </row>
    <row r="15" spans="1:14" x14ac:dyDescent="0.2">
      <c r="H15" s="40" t="s">
        <v>119</v>
      </c>
      <c r="I15" s="41">
        <f>SUM(I8:I14)</f>
        <v>153049</v>
      </c>
      <c r="J15" s="41">
        <f t="shared" ref="J15:N15" si="1">SUM(J8:J14)</f>
        <v>161505</v>
      </c>
      <c r="K15" s="41">
        <f t="shared" si="1"/>
        <v>146512</v>
      </c>
      <c r="L15" s="41">
        <f t="shared" si="1"/>
        <v>147731</v>
      </c>
      <c r="M15" s="41">
        <f t="shared" si="1"/>
        <v>608797</v>
      </c>
      <c r="N15" s="41">
        <f t="shared" si="1"/>
        <v>605200</v>
      </c>
    </row>
    <row r="16" spans="1:14" x14ac:dyDescent="0.2">
      <c r="H16" s="33"/>
      <c r="I16" s="33"/>
      <c r="J16" s="33"/>
      <c r="K16" s="33"/>
      <c r="L16" s="33"/>
      <c r="M16" s="39"/>
      <c r="N16" s="42"/>
    </row>
    <row r="17" spans="1:15" x14ac:dyDescent="0.2">
      <c r="H17" s="43"/>
      <c r="I17" s="44"/>
      <c r="J17" s="33"/>
      <c r="K17" s="33"/>
      <c r="L17" s="33"/>
      <c r="M17" s="33"/>
      <c r="N17" s="39"/>
    </row>
    <row r="18" spans="1:15" x14ac:dyDescent="0.2">
      <c r="H18" s="33"/>
      <c r="I18" s="33"/>
      <c r="J18" s="33"/>
      <c r="K18" s="33"/>
      <c r="L18" s="33"/>
      <c r="M18" s="33"/>
      <c r="N18" s="33"/>
    </row>
    <row r="19" spans="1:15" ht="24" x14ac:dyDescent="0.3">
      <c r="H19" s="104" t="s">
        <v>104</v>
      </c>
      <c r="I19" s="104"/>
      <c r="J19" s="104"/>
      <c r="K19" s="104"/>
      <c r="L19" s="104"/>
      <c r="M19" s="104"/>
      <c r="N19" s="104"/>
    </row>
    <row r="20" spans="1:15" ht="24" x14ac:dyDescent="0.3">
      <c r="A20" s="17"/>
      <c r="B20" s="17"/>
      <c r="C20" s="17"/>
      <c r="H20" s="36"/>
      <c r="I20" s="36"/>
      <c r="J20" s="33"/>
      <c r="K20" s="36"/>
      <c r="L20" s="36"/>
      <c r="M20" s="33"/>
      <c r="N20" s="33"/>
    </row>
    <row r="21" spans="1:15" ht="16" x14ac:dyDescent="0.25">
      <c r="H21" s="37" t="s">
        <v>106</v>
      </c>
      <c r="I21" s="38" t="s">
        <v>97</v>
      </c>
      <c r="J21" s="38" t="s">
        <v>111</v>
      </c>
      <c r="K21" s="38" t="s">
        <v>107</v>
      </c>
      <c r="L21" s="38" t="s">
        <v>108</v>
      </c>
      <c r="M21" s="38" t="s">
        <v>109</v>
      </c>
      <c r="N21" s="38" t="s">
        <v>122</v>
      </c>
      <c r="O21" s="19"/>
    </row>
    <row r="22" spans="1:15" x14ac:dyDescent="0.2">
      <c r="H22" s="33" t="s">
        <v>112</v>
      </c>
      <c r="I22" s="45"/>
      <c r="J22" s="46">
        <v>60</v>
      </c>
      <c r="K22" s="46">
        <v>75</v>
      </c>
      <c r="L22" s="46">
        <v>75</v>
      </c>
      <c r="M22" s="46">
        <f>AVERAGE(J22:L22)</f>
        <v>70</v>
      </c>
      <c r="N22" s="45"/>
      <c r="O22" s="15"/>
    </row>
    <row r="23" spans="1:15" x14ac:dyDescent="0.2">
      <c r="H23" s="33" t="s">
        <v>113</v>
      </c>
      <c r="I23" s="45"/>
      <c r="J23" s="46">
        <v>90</v>
      </c>
      <c r="K23" s="46">
        <v>95</v>
      </c>
      <c r="L23" s="46">
        <v>85</v>
      </c>
      <c r="M23" s="46">
        <f t="shared" ref="M23:M28" si="2">AVERAGE(J23:L23)</f>
        <v>90</v>
      </c>
      <c r="N23" s="45"/>
    </row>
    <row r="24" spans="1:15" x14ac:dyDescent="0.2">
      <c r="H24" s="33" t="s">
        <v>114</v>
      </c>
      <c r="I24" s="45"/>
      <c r="J24" s="46">
        <v>95</v>
      </c>
      <c r="K24" s="46">
        <v>95</v>
      </c>
      <c r="L24" s="46">
        <v>100</v>
      </c>
      <c r="M24" s="46">
        <f t="shared" si="2"/>
        <v>96.666666666666671</v>
      </c>
      <c r="N24" s="45"/>
    </row>
    <row r="25" spans="1:15" x14ac:dyDescent="0.2">
      <c r="H25" s="33" t="s">
        <v>115</v>
      </c>
      <c r="I25" s="45"/>
      <c r="J25" s="46">
        <v>95</v>
      </c>
      <c r="K25" s="46">
        <v>85</v>
      </c>
      <c r="L25" s="46">
        <v>90</v>
      </c>
      <c r="M25" s="46">
        <f t="shared" si="2"/>
        <v>90</v>
      </c>
      <c r="N25" s="45"/>
    </row>
    <row r="26" spans="1:15" x14ac:dyDescent="0.2">
      <c r="A26" s="17"/>
      <c r="B26" s="17"/>
      <c r="C26" s="17"/>
      <c r="D26" s="17"/>
      <c r="H26" s="33" t="s">
        <v>116</v>
      </c>
      <c r="I26" s="45"/>
      <c r="J26" s="46">
        <v>85</v>
      </c>
      <c r="K26" s="46">
        <v>80</v>
      </c>
      <c r="L26" s="46">
        <v>95</v>
      </c>
      <c r="M26" s="46">
        <f t="shared" si="2"/>
        <v>86.666666666666671</v>
      </c>
      <c r="N26" s="45"/>
    </row>
    <row r="27" spans="1:15" x14ac:dyDescent="0.2">
      <c r="H27" s="33" t="s">
        <v>117</v>
      </c>
      <c r="I27" s="45"/>
      <c r="J27" s="46">
        <v>95</v>
      </c>
      <c r="K27" s="46">
        <v>100</v>
      </c>
      <c r="L27" s="46">
        <v>95</v>
      </c>
      <c r="M27" s="46">
        <f t="shared" si="2"/>
        <v>96.666666666666671</v>
      </c>
      <c r="N27" s="45"/>
    </row>
    <row r="28" spans="1:15" x14ac:dyDescent="0.2">
      <c r="H28" s="33" t="s">
        <v>118</v>
      </c>
      <c r="I28" s="45"/>
      <c r="J28" s="46">
        <v>65</v>
      </c>
      <c r="K28" s="46">
        <v>95</v>
      </c>
      <c r="L28" s="46">
        <v>70</v>
      </c>
      <c r="M28" s="46">
        <f t="shared" si="2"/>
        <v>76.666666666666671</v>
      </c>
      <c r="N28" s="45"/>
    </row>
    <row r="29" spans="1:15" ht="16" x14ac:dyDescent="0.25">
      <c r="H29" s="40"/>
      <c r="I29" s="40"/>
      <c r="J29" s="40"/>
      <c r="K29" s="40"/>
      <c r="L29" s="40"/>
      <c r="M29" s="40"/>
      <c r="N29" s="40"/>
      <c r="O29" s="4"/>
    </row>
    <row r="30" spans="1:15" x14ac:dyDescent="0.2">
      <c r="H30" s="33"/>
      <c r="I30" s="33"/>
      <c r="J30" s="33"/>
      <c r="K30" s="33"/>
      <c r="L30" s="33"/>
      <c r="M30" s="33"/>
      <c r="N30" s="33"/>
    </row>
    <row r="31" spans="1:15" ht="24" x14ac:dyDescent="0.3">
      <c r="H31" s="104" t="s">
        <v>120</v>
      </c>
      <c r="I31" s="104"/>
      <c r="J31" s="104"/>
      <c r="K31" s="104"/>
      <c r="L31" s="104"/>
      <c r="M31" s="104"/>
      <c r="N31" s="104"/>
    </row>
    <row r="32" spans="1:15" ht="24" x14ac:dyDescent="0.3">
      <c r="H32" s="36"/>
      <c r="I32" s="36"/>
      <c r="J32" s="33"/>
      <c r="K32" s="36"/>
      <c r="L32" s="36"/>
      <c r="M32" s="33"/>
      <c r="N32" s="33"/>
    </row>
    <row r="33" spans="8:14" x14ac:dyDescent="0.2">
      <c r="H33" s="37" t="s">
        <v>106</v>
      </c>
      <c r="I33" s="38" t="s">
        <v>98</v>
      </c>
      <c r="J33" s="38" t="s">
        <v>111</v>
      </c>
      <c r="K33" s="38" t="s">
        <v>107</v>
      </c>
      <c r="L33" s="38" t="s">
        <v>108</v>
      </c>
      <c r="M33" s="38" t="s">
        <v>122</v>
      </c>
      <c r="N33" s="38" t="s">
        <v>110</v>
      </c>
    </row>
    <row r="34" spans="8:14" x14ac:dyDescent="0.2">
      <c r="H34" s="33" t="s">
        <v>112</v>
      </c>
      <c r="I34" s="47"/>
      <c r="J34" s="48"/>
      <c r="K34" s="48"/>
      <c r="L34" s="48"/>
      <c r="M34" s="48"/>
      <c r="N34" s="49">
        <f>I34+J34+K34+L34+M34</f>
        <v>0</v>
      </c>
    </row>
    <row r="35" spans="8:14" x14ac:dyDescent="0.2">
      <c r="H35" s="33" t="s">
        <v>113</v>
      </c>
      <c r="I35" s="47"/>
      <c r="J35" s="48"/>
      <c r="K35" s="48"/>
      <c r="L35" s="48"/>
      <c r="M35" s="48"/>
      <c r="N35" s="49">
        <f t="shared" ref="N35:N40" si="3">I35+J35+K35+L35+M35</f>
        <v>0</v>
      </c>
    </row>
    <row r="36" spans="8:14" x14ac:dyDescent="0.2">
      <c r="H36" s="33" t="s">
        <v>114</v>
      </c>
      <c r="I36" s="47"/>
      <c r="J36" s="48"/>
      <c r="K36" s="48"/>
      <c r="L36" s="48"/>
      <c r="M36" s="48"/>
      <c r="N36" s="49">
        <f t="shared" si="3"/>
        <v>0</v>
      </c>
    </row>
    <row r="37" spans="8:14" x14ac:dyDescent="0.2">
      <c r="H37" s="33" t="s">
        <v>115</v>
      </c>
      <c r="I37" s="47"/>
      <c r="J37" s="48"/>
      <c r="K37" s="48"/>
      <c r="L37" s="48"/>
      <c r="M37" s="48"/>
      <c r="N37" s="49">
        <f t="shared" si="3"/>
        <v>0</v>
      </c>
    </row>
    <row r="38" spans="8:14" x14ac:dyDescent="0.2">
      <c r="H38" s="33" t="s">
        <v>116</v>
      </c>
      <c r="I38" s="47"/>
      <c r="J38" s="48"/>
      <c r="K38" s="48"/>
      <c r="L38" s="48"/>
      <c r="M38" s="48"/>
      <c r="N38" s="49">
        <f t="shared" si="3"/>
        <v>0</v>
      </c>
    </row>
    <row r="39" spans="8:14" x14ac:dyDescent="0.2">
      <c r="H39" s="33" t="s">
        <v>117</v>
      </c>
      <c r="I39" s="47"/>
      <c r="J39" s="48"/>
      <c r="K39" s="48"/>
      <c r="L39" s="48"/>
      <c r="M39" s="48"/>
      <c r="N39" s="49">
        <f t="shared" si="3"/>
        <v>0</v>
      </c>
    </row>
    <row r="40" spans="8:14" x14ac:dyDescent="0.2">
      <c r="H40" s="33" t="s">
        <v>118</v>
      </c>
      <c r="I40" s="47"/>
      <c r="J40" s="48"/>
      <c r="K40" s="48"/>
      <c r="L40" s="48"/>
      <c r="M40" s="48"/>
      <c r="N40" s="49">
        <f t="shared" si="3"/>
        <v>0</v>
      </c>
    </row>
    <row r="41" spans="8:14" x14ac:dyDescent="0.2">
      <c r="H41" s="40" t="s">
        <v>121</v>
      </c>
      <c r="I41" s="50">
        <v>0.2</v>
      </c>
      <c r="J41" s="50">
        <v>0.2</v>
      </c>
      <c r="K41" s="50">
        <v>0.2</v>
      </c>
      <c r="L41" s="50">
        <v>0.2</v>
      </c>
      <c r="M41" s="50">
        <v>0.2</v>
      </c>
      <c r="N41" s="50">
        <v>1</v>
      </c>
    </row>
    <row r="42" spans="8:14" x14ac:dyDescent="0.2">
      <c r="H42" s="1"/>
      <c r="I42" s="1"/>
      <c r="J42" s="1"/>
      <c r="K42" s="1"/>
      <c r="L42" s="1"/>
      <c r="M42" s="1"/>
      <c r="N42" s="1"/>
    </row>
    <row r="43" spans="8:14" x14ac:dyDescent="0.2">
      <c r="H43" s="1"/>
      <c r="I43" s="1"/>
      <c r="J43" s="1"/>
      <c r="K43" s="1"/>
      <c r="L43" s="1"/>
      <c r="M43" s="1"/>
      <c r="N43" s="1"/>
    </row>
    <row r="44" spans="8:14" x14ac:dyDescent="0.2">
      <c r="H44" s="1"/>
      <c r="I44" s="1"/>
      <c r="J44" s="1"/>
      <c r="K44" s="1"/>
      <c r="L44" s="1"/>
      <c r="M44" s="1"/>
      <c r="N44" s="1"/>
    </row>
    <row r="45" spans="8:14" x14ac:dyDescent="0.2">
      <c r="H45" s="1"/>
      <c r="I45" s="1"/>
      <c r="J45" s="1"/>
      <c r="K45" s="1"/>
      <c r="L45" s="1"/>
      <c r="M45" s="1"/>
      <c r="N45" s="1"/>
    </row>
    <row r="46" spans="8:14" x14ac:dyDescent="0.2">
      <c r="H46" s="1"/>
      <c r="I46" s="1"/>
      <c r="J46" s="1"/>
      <c r="K46" s="1"/>
      <c r="L46" s="1"/>
      <c r="M46" s="1"/>
      <c r="N46" s="1"/>
    </row>
    <row r="47" spans="8:14" x14ac:dyDescent="0.2">
      <c r="H47" s="1"/>
      <c r="I47" s="1"/>
      <c r="J47" s="1"/>
      <c r="K47" s="1"/>
      <c r="L47" s="1"/>
      <c r="M47" s="1"/>
      <c r="N47" s="1"/>
    </row>
    <row r="48" spans="8:14" x14ac:dyDescent="0.2">
      <c r="H48" s="1"/>
      <c r="I48" s="1"/>
      <c r="J48" s="1"/>
      <c r="K48" s="1"/>
      <c r="L48" s="1"/>
      <c r="M48" s="1"/>
      <c r="N48" s="1"/>
    </row>
    <row r="49" spans="8:14" x14ac:dyDescent="0.2">
      <c r="H49" s="1"/>
      <c r="I49" s="1"/>
      <c r="J49" s="1"/>
      <c r="K49" s="1"/>
      <c r="L49" s="1"/>
      <c r="M49" s="1"/>
      <c r="N49" s="1"/>
    </row>
    <row r="50" spans="8:14" x14ac:dyDescent="0.2">
      <c r="H50" s="1"/>
      <c r="I50" s="1"/>
      <c r="J50" s="1"/>
      <c r="K50" s="1"/>
      <c r="L50" s="1"/>
      <c r="M50" s="1"/>
      <c r="N50" s="1"/>
    </row>
  </sheetData>
  <mergeCells count="3">
    <mergeCell ref="H3:N3"/>
    <mergeCell ref="H19:N19"/>
    <mergeCell ref="H31:N31"/>
  </mergeCells>
  <conditionalFormatting sqref="M8:M14">
    <cfRule type="expression" dxfId="2" priority="1">
      <formula>ISSUM(M8)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8DBB8-5BF5-4E6C-800B-E02A30D2787D}">
  <dimension ref="B2:S27"/>
  <sheetViews>
    <sheetView zoomScaleNormal="100" workbookViewId="0">
      <selection activeCell="K14" sqref="K14"/>
    </sheetView>
  </sheetViews>
  <sheetFormatPr baseColWidth="10" defaultColWidth="8.83203125" defaultRowHeight="15" x14ac:dyDescent="0.2"/>
  <cols>
    <col min="8" max="8" width="12.83203125" style="20" customWidth="1"/>
    <col min="9" max="9" width="23" customWidth="1"/>
    <col min="10" max="10" width="13.5" customWidth="1"/>
    <col min="11" max="11" width="17" bestFit="1" customWidth="1"/>
    <col min="12" max="12" width="15.6640625" style="20" customWidth="1"/>
    <col min="13" max="13" width="12.33203125" style="20" customWidth="1"/>
    <col min="14" max="14" width="12.5" style="20" customWidth="1"/>
    <col min="15" max="15" width="13.5" style="20" customWidth="1"/>
    <col min="16" max="16" width="17.33203125" style="20" customWidth="1"/>
    <col min="17" max="18" width="13.33203125" style="20" bestFit="1" customWidth="1"/>
    <col min="19" max="19" width="15.33203125" bestFit="1" customWidth="1"/>
  </cols>
  <sheetData>
    <row r="2" spans="2:19" x14ac:dyDescent="0.2">
      <c r="B2" s="1"/>
      <c r="C2" s="1"/>
      <c r="D2" s="1"/>
      <c r="E2" s="1"/>
      <c r="F2" s="1"/>
    </row>
    <row r="3" spans="2:19" ht="23.5" customHeight="1" x14ac:dyDescent="0.3">
      <c r="B3" s="1"/>
      <c r="C3" s="1"/>
      <c r="D3" s="1"/>
      <c r="E3" s="1"/>
      <c r="F3" s="1"/>
      <c r="H3" s="103" t="s">
        <v>223</v>
      </c>
      <c r="I3" s="103"/>
      <c r="J3" s="103"/>
      <c r="K3" s="103"/>
      <c r="L3" s="103"/>
      <c r="M3" s="103"/>
      <c r="N3" s="103"/>
      <c r="O3" s="103"/>
      <c r="P3" s="103"/>
      <c r="Q3" s="22"/>
      <c r="R3" s="22"/>
      <c r="S3" s="22"/>
    </row>
    <row r="4" spans="2:19" x14ac:dyDescent="0.2">
      <c r="B4" s="1"/>
      <c r="C4" s="1"/>
      <c r="D4" s="1"/>
      <c r="E4" s="1"/>
      <c r="F4" s="1"/>
    </row>
    <row r="5" spans="2:19" ht="16" x14ac:dyDescent="0.2">
      <c r="B5" s="1"/>
      <c r="C5" s="1"/>
      <c r="D5" s="1"/>
      <c r="E5" s="1"/>
      <c r="F5" s="1"/>
      <c r="H5" s="25" t="s">
        <v>86</v>
      </c>
      <c r="I5" s="25" t="s">
        <v>123</v>
      </c>
      <c r="J5" s="25" t="s">
        <v>124</v>
      </c>
      <c r="K5" s="25" t="s">
        <v>125</v>
      </c>
      <c r="L5" s="25" t="s">
        <v>126</v>
      </c>
      <c r="M5" s="25" t="s">
        <v>127</v>
      </c>
      <c r="N5" s="25" t="s">
        <v>151</v>
      </c>
      <c r="O5" s="25" t="s">
        <v>178</v>
      </c>
      <c r="P5" s="25" t="s">
        <v>128</v>
      </c>
      <c r="Q5"/>
      <c r="R5"/>
    </row>
    <row r="6" spans="2:19" x14ac:dyDescent="0.2">
      <c r="B6" s="1"/>
      <c r="C6" s="1"/>
      <c r="D6" s="1"/>
      <c r="E6" s="1"/>
      <c r="F6" s="1"/>
      <c r="H6" s="20" t="s">
        <v>158</v>
      </c>
      <c r="I6" t="s">
        <v>132</v>
      </c>
      <c r="J6" s="26" t="s">
        <v>221</v>
      </c>
      <c r="K6" t="s">
        <v>152</v>
      </c>
      <c r="L6" s="27">
        <v>160</v>
      </c>
      <c r="M6" s="28">
        <v>29.79</v>
      </c>
      <c r="N6" s="27">
        <v>37</v>
      </c>
      <c r="O6" s="28">
        <f>M6*N6</f>
        <v>1102.23</v>
      </c>
      <c r="P6" s="23">
        <v>45051</v>
      </c>
      <c r="Q6"/>
      <c r="R6"/>
    </row>
    <row r="7" spans="2:19" x14ac:dyDescent="0.2">
      <c r="B7" s="1"/>
      <c r="C7" s="1"/>
      <c r="D7" s="1"/>
      <c r="E7" s="1"/>
      <c r="F7" s="1"/>
      <c r="H7" s="20" t="s">
        <v>160</v>
      </c>
      <c r="I7" t="s">
        <v>134</v>
      </c>
      <c r="J7" s="29" t="s">
        <v>129</v>
      </c>
      <c r="K7" t="s">
        <v>154</v>
      </c>
      <c r="L7" s="27">
        <v>272</v>
      </c>
      <c r="M7" s="28">
        <v>18.11</v>
      </c>
      <c r="N7" s="27">
        <v>97</v>
      </c>
      <c r="O7" s="28">
        <f t="shared" ref="O7:O21" si="0">M7*N7</f>
        <v>1756.6699999999998</v>
      </c>
      <c r="P7" s="23">
        <v>44976</v>
      </c>
      <c r="Q7"/>
      <c r="R7"/>
    </row>
    <row r="8" spans="2:19" x14ac:dyDescent="0.2">
      <c r="H8" s="20" t="s">
        <v>170</v>
      </c>
      <c r="I8" t="s">
        <v>144</v>
      </c>
      <c r="J8" t="s">
        <v>224</v>
      </c>
      <c r="K8" t="s">
        <v>157</v>
      </c>
      <c r="L8" s="27">
        <v>18</v>
      </c>
      <c r="M8" s="28">
        <v>9.99</v>
      </c>
      <c r="N8" s="27">
        <v>96</v>
      </c>
      <c r="O8" s="28">
        <f>M8*N8</f>
        <v>959.04</v>
      </c>
      <c r="P8" s="23">
        <v>45221</v>
      </c>
      <c r="Q8"/>
      <c r="R8"/>
    </row>
    <row r="9" spans="2:19" x14ac:dyDescent="0.2">
      <c r="H9" s="20" t="s">
        <v>162</v>
      </c>
      <c r="I9" t="s">
        <v>136</v>
      </c>
      <c r="J9" t="s">
        <v>224</v>
      </c>
      <c r="K9" t="s">
        <v>155</v>
      </c>
      <c r="L9" s="27">
        <v>53</v>
      </c>
      <c r="M9" s="28">
        <v>9.99</v>
      </c>
      <c r="N9" s="27">
        <v>29</v>
      </c>
      <c r="O9" s="28">
        <f>M9*N9</f>
        <v>289.70999999999998</v>
      </c>
      <c r="P9" s="23">
        <v>44943</v>
      </c>
      <c r="Q9"/>
      <c r="R9"/>
    </row>
    <row r="10" spans="2:19" x14ac:dyDescent="0.2">
      <c r="H10" s="20" t="s">
        <v>166</v>
      </c>
      <c r="I10" t="s">
        <v>140</v>
      </c>
      <c r="J10" s="29" t="s">
        <v>129</v>
      </c>
      <c r="K10" t="s">
        <v>154</v>
      </c>
      <c r="L10" s="27">
        <v>263</v>
      </c>
      <c r="M10" s="28">
        <v>65.180000000000007</v>
      </c>
      <c r="N10" s="27">
        <v>62</v>
      </c>
      <c r="O10" s="28">
        <f t="shared" si="0"/>
        <v>4041.1600000000003</v>
      </c>
      <c r="P10" s="23">
        <v>45018</v>
      </c>
      <c r="Q10"/>
      <c r="R10"/>
    </row>
    <row r="11" spans="2:19" x14ac:dyDescent="0.2">
      <c r="H11" s="20" t="s">
        <v>174</v>
      </c>
      <c r="I11" t="s">
        <v>148</v>
      </c>
      <c r="J11" s="26" t="s">
        <v>221</v>
      </c>
      <c r="K11" t="s">
        <v>156</v>
      </c>
      <c r="L11" s="27">
        <v>217</v>
      </c>
      <c r="M11" s="28">
        <v>41.24</v>
      </c>
      <c r="N11" s="27">
        <v>50</v>
      </c>
      <c r="O11" s="28">
        <f t="shared" si="0"/>
        <v>2062</v>
      </c>
      <c r="P11" s="23">
        <v>44938</v>
      </c>
      <c r="Q11"/>
      <c r="R11"/>
    </row>
    <row r="12" spans="2:19" x14ac:dyDescent="0.2">
      <c r="H12" s="20" t="s">
        <v>171</v>
      </c>
      <c r="I12" t="s">
        <v>145</v>
      </c>
      <c r="J12" s="30" t="s">
        <v>130</v>
      </c>
      <c r="K12" t="s">
        <v>153</v>
      </c>
      <c r="L12" s="27">
        <v>242</v>
      </c>
      <c r="M12" s="28">
        <v>120.23</v>
      </c>
      <c r="N12" s="27">
        <v>87</v>
      </c>
      <c r="O12" s="28">
        <f t="shared" si="0"/>
        <v>10460.01</v>
      </c>
      <c r="P12" s="23">
        <v>45201</v>
      </c>
      <c r="Q12"/>
      <c r="R12"/>
    </row>
    <row r="13" spans="2:19" x14ac:dyDescent="0.2">
      <c r="H13" s="20" t="s">
        <v>159</v>
      </c>
      <c r="I13" t="s">
        <v>133</v>
      </c>
      <c r="J13" t="s">
        <v>224</v>
      </c>
      <c r="K13" t="s">
        <v>155</v>
      </c>
      <c r="L13" s="27">
        <v>58</v>
      </c>
      <c r="M13" s="28">
        <v>9.99</v>
      </c>
      <c r="N13" s="27">
        <v>49</v>
      </c>
      <c r="O13" s="28">
        <f t="shared" si="0"/>
        <v>489.51</v>
      </c>
      <c r="P13" s="23">
        <v>45279</v>
      </c>
      <c r="Q13"/>
      <c r="R13"/>
    </row>
    <row r="14" spans="2:19" x14ac:dyDescent="0.2">
      <c r="H14" s="20" t="s">
        <v>168</v>
      </c>
      <c r="I14" t="s">
        <v>142</v>
      </c>
      <c r="J14" s="26" t="s">
        <v>221</v>
      </c>
      <c r="K14" t="s">
        <v>152</v>
      </c>
      <c r="L14" s="27">
        <v>46</v>
      </c>
      <c r="M14" s="28">
        <v>79.650000000000006</v>
      </c>
      <c r="N14" s="27">
        <v>51</v>
      </c>
      <c r="O14" s="28">
        <f t="shared" si="0"/>
        <v>4062.15</v>
      </c>
      <c r="P14" s="23">
        <v>45132</v>
      </c>
      <c r="Q14"/>
      <c r="R14"/>
    </row>
    <row r="15" spans="2:19" x14ac:dyDescent="0.2">
      <c r="H15" s="20" t="s">
        <v>173</v>
      </c>
      <c r="I15" t="s">
        <v>147</v>
      </c>
      <c r="J15" s="30" t="s">
        <v>130</v>
      </c>
      <c r="K15" t="s">
        <v>153</v>
      </c>
      <c r="L15" s="27">
        <v>156</v>
      </c>
      <c r="M15" s="28">
        <v>58.05</v>
      </c>
      <c r="N15" s="27">
        <v>29</v>
      </c>
      <c r="O15" s="28">
        <f t="shared" si="0"/>
        <v>1683.4499999999998</v>
      </c>
      <c r="P15" s="23">
        <v>45114</v>
      </c>
      <c r="Q15"/>
      <c r="R15"/>
    </row>
    <row r="16" spans="2:19" x14ac:dyDescent="0.2">
      <c r="H16" s="20" t="s">
        <v>172</v>
      </c>
      <c r="I16" t="s">
        <v>146</v>
      </c>
      <c r="J16" s="26" t="s">
        <v>221</v>
      </c>
      <c r="K16" t="s">
        <v>156</v>
      </c>
      <c r="L16" s="27">
        <v>108</v>
      </c>
      <c r="M16" s="28">
        <v>98.96</v>
      </c>
      <c r="N16" s="27">
        <v>78</v>
      </c>
      <c r="O16" s="28">
        <f t="shared" si="0"/>
        <v>7718.8799999999992</v>
      </c>
      <c r="P16" s="23">
        <v>45268</v>
      </c>
      <c r="Q16"/>
      <c r="R16"/>
    </row>
    <row r="17" spans="8:19" x14ac:dyDescent="0.2">
      <c r="H17" s="20" t="s">
        <v>164</v>
      </c>
      <c r="I17" t="s">
        <v>138</v>
      </c>
      <c r="J17" s="29" t="s">
        <v>129</v>
      </c>
      <c r="K17" t="s">
        <v>157</v>
      </c>
      <c r="L17" s="27">
        <v>69</v>
      </c>
      <c r="M17" s="28">
        <v>50.42</v>
      </c>
      <c r="N17" s="27">
        <v>90</v>
      </c>
      <c r="O17" s="28">
        <f t="shared" si="0"/>
        <v>4537.8</v>
      </c>
      <c r="P17" s="23">
        <v>45122</v>
      </c>
      <c r="Q17"/>
      <c r="R17"/>
    </row>
    <row r="18" spans="8:19" x14ac:dyDescent="0.2">
      <c r="H18" s="20" t="s">
        <v>161</v>
      </c>
      <c r="I18" t="s">
        <v>135</v>
      </c>
      <c r="J18" t="s">
        <v>224</v>
      </c>
      <c r="K18" t="s">
        <v>155</v>
      </c>
      <c r="L18" s="27">
        <v>61</v>
      </c>
      <c r="M18" s="28">
        <v>9.99</v>
      </c>
      <c r="N18" s="27">
        <v>81</v>
      </c>
      <c r="O18" s="28">
        <f t="shared" si="0"/>
        <v>809.19</v>
      </c>
      <c r="P18" s="23">
        <v>45115</v>
      </c>
      <c r="Q18"/>
      <c r="R18"/>
    </row>
    <row r="19" spans="8:19" x14ac:dyDescent="0.2">
      <c r="H19" s="20" t="s">
        <v>163</v>
      </c>
      <c r="I19" t="s">
        <v>137</v>
      </c>
      <c r="J19" s="30" t="s">
        <v>130</v>
      </c>
      <c r="K19" t="s">
        <v>156</v>
      </c>
      <c r="L19" s="27">
        <v>121</v>
      </c>
      <c r="M19" s="28">
        <v>27.99</v>
      </c>
      <c r="N19" s="27">
        <v>78</v>
      </c>
      <c r="O19" s="28">
        <f>M19*N19</f>
        <v>2183.2199999999998</v>
      </c>
      <c r="P19" s="23">
        <v>45183</v>
      </c>
      <c r="Q19"/>
      <c r="R19"/>
    </row>
    <row r="20" spans="8:19" x14ac:dyDescent="0.2">
      <c r="H20" s="20" t="s">
        <v>167</v>
      </c>
      <c r="I20" t="s">
        <v>141</v>
      </c>
      <c r="J20" t="s">
        <v>224</v>
      </c>
      <c r="K20" t="s">
        <v>157</v>
      </c>
      <c r="L20" s="27">
        <v>149</v>
      </c>
      <c r="M20" s="28">
        <v>9.99</v>
      </c>
      <c r="N20" s="27">
        <v>97</v>
      </c>
      <c r="O20" s="28">
        <f t="shared" si="0"/>
        <v>969.03</v>
      </c>
      <c r="P20" s="23">
        <v>45183</v>
      </c>
      <c r="Q20"/>
      <c r="R20"/>
    </row>
    <row r="21" spans="8:19" x14ac:dyDescent="0.2">
      <c r="H21" s="20" t="s">
        <v>176</v>
      </c>
      <c r="I21" t="s">
        <v>150</v>
      </c>
      <c r="J21" s="26" t="s">
        <v>221</v>
      </c>
      <c r="K21" t="s">
        <v>152</v>
      </c>
      <c r="L21" s="27">
        <v>63</v>
      </c>
      <c r="M21" s="28">
        <v>29.04</v>
      </c>
      <c r="N21" s="27">
        <v>28</v>
      </c>
      <c r="O21" s="28">
        <f t="shared" si="0"/>
        <v>813.12</v>
      </c>
      <c r="P21" s="23">
        <v>45183</v>
      </c>
      <c r="Q21"/>
      <c r="R21"/>
    </row>
    <row r="22" spans="8:19" x14ac:dyDescent="0.2">
      <c r="H22" s="20" t="s">
        <v>169</v>
      </c>
      <c r="I22" t="s">
        <v>143</v>
      </c>
      <c r="J22" s="29" t="s">
        <v>129</v>
      </c>
      <c r="K22" t="s">
        <v>154</v>
      </c>
      <c r="L22" s="27">
        <v>169</v>
      </c>
      <c r="M22" s="28">
        <v>25.23</v>
      </c>
      <c r="N22" s="27">
        <v>37</v>
      </c>
      <c r="O22" s="28">
        <f>M22*N22</f>
        <v>933.51</v>
      </c>
      <c r="P22" s="23">
        <v>45051</v>
      </c>
      <c r="Q22"/>
      <c r="R22"/>
    </row>
    <row r="23" spans="8:19" x14ac:dyDescent="0.2">
      <c r="H23" s="20" t="s">
        <v>175</v>
      </c>
      <c r="I23" t="s">
        <v>149</v>
      </c>
      <c r="J23" t="s">
        <v>224</v>
      </c>
      <c r="K23" t="s">
        <v>155</v>
      </c>
      <c r="L23" s="27">
        <v>140</v>
      </c>
      <c r="M23" s="28">
        <v>9.99</v>
      </c>
      <c r="N23" s="27">
        <v>80</v>
      </c>
      <c r="O23" s="28">
        <f>M23*N23</f>
        <v>799.2</v>
      </c>
      <c r="P23" s="23">
        <v>45051</v>
      </c>
      <c r="Q23"/>
      <c r="R23"/>
    </row>
    <row r="24" spans="8:19" x14ac:dyDescent="0.2">
      <c r="H24" s="20" t="s">
        <v>165</v>
      </c>
      <c r="I24" t="s">
        <v>139</v>
      </c>
      <c r="J24" s="29" t="s">
        <v>129</v>
      </c>
      <c r="K24" t="s">
        <v>153</v>
      </c>
      <c r="L24" s="27">
        <v>11</v>
      </c>
      <c r="M24" s="28">
        <v>79.989999999999995</v>
      </c>
      <c r="N24" s="27">
        <v>50</v>
      </c>
      <c r="O24" s="28">
        <f>M24*N24</f>
        <v>3999.4999999999995</v>
      </c>
      <c r="P24" s="23">
        <v>45126</v>
      </c>
      <c r="Q24"/>
      <c r="R24"/>
    </row>
    <row r="25" spans="8:19" x14ac:dyDescent="0.2">
      <c r="H25" s="20" t="s">
        <v>225</v>
      </c>
      <c r="I25" t="s">
        <v>226</v>
      </c>
      <c r="J25" s="31" t="s">
        <v>131</v>
      </c>
      <c r="K25" t="s">
        <v>156</v>
      </c>
      <c r="L25" s="27">
        <v>161</v>
      </c>
      <c r="M25" s="28">
        <v>54.15</v>
      </c>
      <c r="N25" s="27">
        <v>4</v>
      </c>
      <c r="O25" s="28">
        <f>M25*N25</f>
        <v>216.6</v>
      </c>
      <c r="P25" s="23">
        <v>45101</v>
      </c>
    </row>
    <row r="27" spans="8:19" x14ac:dyDescent="0.2">
      <c r="S27" s="23"/>
    </row>
  </sheetData>
  <sortState xmlns:xlrd2="http://schemas.microsoft.com/office/spreadsheetml/2017/richdata2" ref="H6:P24">
    <sortCondition ref="J6:J24" customList="Electronics,Household,Clothing,Books,Toys"/>
  </sortState>
  <mergeCells count="1">
    <mergeCell ref="H3:P3"/>
  </mergeCells>
  <phoneticPr fontId="2" type="noConversion"/>
  <conditionalFormatting sqref="F2:F7">
    <cfRule type="expression" dxfId="1" priority="4">
      <formula>ISSUM(F2)</formula>
    </cfRule>
  </conditionalFormatting>
  <conditionalFormatting sqref="L6:L25">
    <cfRule type="iconSet" priority="1">
      <iconSet iconSet="3Flags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EEE6-7C6C-4DDB-A15D-59184BA7B715}">
  <dimension ref="H3:S34"/>
  <sheetViews>
    <sheetView topLeftCell="A14" zoomScaleNormal="100" workbookViewId="0">
      <selection activeCell="K14" sqref="K14"/>
    </sheetView>
  </sheetViews>
  <sheetFormatPr baseColWidth="10" defaultColWidth="8.83203125" defaultRowHeight="15" x14ac:dyDescent="0.2"/>
  <cols>
    <col min="8" max="12" width="18.6640625" customWidth="1"/>
  </cols>
  <sheetData>
    <row r="3" spans="8:19" ht="24" x14ac:dyDescent="0.3">
      <c r="H3" s="103" t="s">
        <v>180</v>
      </c>
      <c r="I3" s="103"/>
      <c r="J3" s="103"/>
      <c r="K3" s="103"/>
      <c r="L3" s="103"/>
      <c r="M3" s="22"/>
      <c r="N3" s="22"/>
      <c r="O3" s="22"/>
      <c r="P3" s="22"/>
      <c r="Q3" s="22"/>
      <c r="R3" s="22"/>
      <c r="S3" s="22"/>
    </row>
    <row r="4" spans="8:19" x14ac:dyDescent="0.2">
      <c r="H4" s="33"/>
      <c r="I4" s="33"/>
      <c r="J4" s="33"/>
      <c r="K4" s="33"/>
      <c r="L4" s="33"/>
    </row>
    <row r="5" spans="8:19" x14ac:dyDescent="0.2">
      <c r="H5" s="89" t="s">
        <v>179</v>
      </c>
      <c r="I5" s="89" t="s">
        <v>0</v>
      </c>
      <c r="J5" s="89" t="s">
        <v>1</v>
      </c>
      <c r="K5" s="38" t="s">
        <v>41</v>
      </c>
      <c r="L5" s="38" t="s">
        <v>2</v>
      </c>
    </row>
    <row r="6" spans="8:19" x14ac:dyDescent="0.2">
      <c r="H6" s="33" t="s">
        <v>42</v>
      </c>
      <c r="I6" s="39">
        <v>5185</v>
      </c>
      <c r="J6" s="39">
        <v>1500.45</v>
      </c>
      <c r="K6" s="39">
        <v>1255.48</v>
      </c>
      <c r="L6" s="39">
        <f t="shared" ref="L6:L17" si="0">I6-(J6+K6)</f>
        <v>2429.0699999999997</v>
      </c>
    </row>
    <row r="7" spans="8:19" x14ac:dyDescent="0.2">
      <c r="H7" s="33" t="s">
        <v>43</v>
      </c>
      <c r="I7" s="39">
        <v>3528</v>
      </c>
      <c r="J7" s="39">
        <v>1756.85</v>
      </c>
      <c r="K7" s="39">
        <v>1255.48</v>
      </c>
      <c r="L7" s="39">
        <f t="shared" si="0"/>
        <v>515.67000000000007</v>
      </c>
    </row>
    <row r="8" spans="8:19" x14ac:dyDescent="0.2">
      <c r="H8" s="33" t="s">
        <v>44</v>
      </c>
      <c r="I8" s="39">
        <v>3587</v>
      </c>
      <c r="J8" s="39">
        <v>1945.23</v>
      </c>
      <c r="K8" s="39">
        <v>1255.48</v>
      </c>
      <c r="L8" s="39">
        <f t="shared" si="0"/>
        <v>386.28999999999996</v>
      </c>
    </row>
    <row r="9" spans="8:19" x14ac:dyDescent="0.2">
      <c r="H9" s="33" t="s">
        <v>45</v>
      </c>
      <c r="I9" s="39">
        <v>3865</v>
      </c>
      <c r="J9" s="39">
        <v>1800.64</v>
      </c>
      <c r="K9" s="39">
        <v>1255.48</v>
      </c>
      <c r="L9" s="39">
        <f t="shared" si="0"/>
        <v>808.88000000000011</v>
      </c>
    </row>
    <row r="10" spans="8:19" x14ac:dyDescent="0.2">
      <c r="H10" s="33" t="s">
        <v>46</v>
      </c>
      <c r="I10" s="39">
        <v>3746</v>
      </c>
      <c r="J10" s="39">
        <v>1840.62</v>
      </c>
      <c r="K10" s="39">
        <v>1255.48</v>
      </c>
      <c r="L10" s="39">
        <f t="shared" si="0"/>
        <v>649.90000000000009</v>
      </c>
    </row>
    <row r="11" spans="8:19" x14ac:dyDescent="0.2">
      <c r="H11" s="33" t="s">
        <v>47</v>
      </c>
      <c r="I11" s="39">
        <v>4254</v>
      </c>
      <c r="J11" s="39">
        <v>1921.1</v>
      </c>
      <c r="K11" s="39">
        <v>1255.48</v>
      </c>
      <c r="L11" s="39">
        <f t="shared" si="0"/>
        <v>1077.42</v>
      </c>
    </row>
    <row r="12" spans="8:19" x14ac:dyDescent="0.2">
      <c r="H12" s="33" t="s">
        <v>48</v>
      </c>
      <c r="I12" s="39">
        <v>3468</v>
      </c>
      <c r="J12" s="39">
        <v>1874.16</v>
      </c>
      <c r="K12" s="39">
        <v>1255.48</v>
      </c>
      <c r="L12" s="39">
        <f t="shared" si="0"/>
        <v>338.35999999999967</v>
      </c>
    </row>
    <row r="13" spans="8:19" x14ac:dyDescent="0.2">
      <c r="H13" s="33" t="s">
        <v>49</v>
      </c>
      <c r="I13" s="39">
        <v>3215</v>
      </c>
      <c r="J13" s="39">
        <v>1564.29</v>
      </c>
      <c r="K13" s="39">
        <v>1255.48</v>
      </c>
      <c r="L13" s="39">
        <f t="shared" si="0"/>
        <v>395.23</v>
      </c>
    </row>
    <row r="14" spans="8:19" x14ac:dyDescent="0.2">
      <c r="H14" s="33" t="s">
        <v>50</v>
      </c>
      <c r="I14" s="39">
        <v>2421</v>
      </c>
      <c r="J14" s="39">
        <v>1743.5</v>
      </c>
      <c r="K14" s="39">
        <v>1255.48</v>
      </c>
      <c r="L14" s="39">
        <f t="shared" si="0"/>
        <v>-577.98</v>
      </c>
    </row>
    <row r="15" spans="8:19" x14ac:dyDescent="0.2">
      <c r="H15" s="33" t="s">
        <v>51</v>
      </c>
      <c r="I15" s="39">
        <v>4045</v>
      </c>
      <c r="J15" s="39">
        <v>1304.28</v>
      </c>
      <c r="K15" s="39">
        <v>1255.48</v>
      </c>
      <c r="L15" s="39">
        <f t="shared" si="0"/>
        <v>1485.2399999999998</v>
      </c>
    </row>
    <row r="16" spans="8:19" x14ac:dyDescent="0.2">
      <c r="H16" s="33" t="s">
        <v>52</v>
      </c>
      <c r="I16" s="39">
        <v>2350</v>
      </c>
      <c r="J16" s="39">
        <v>1703.82</v>
      </c>
      <c r="K16" s="39">
        <v>1255.48</v>
      </c>
      <c r="L16" s="39">
        <f t="shared" si="0"/>
        <v>-609.30000000000018</v>
      </c>
    </row>
    <row r="17" spans="8:12" x14ac:dyDescent="0.2">
      <c r="H17" s="33" t="s">
        <v>53</v>
      </c>
      <c r="I17" s="39">
        <v>5205</v>
      </c>
      <c r="J17" s="39">
        <v>1353.57</v>
      </c>
      <c r="K17" s="39">
        <v>1255.48</v>
      </c>
      <c r="L17" s="39">
        <f t="shared" si="0"/>
        <v>2595.9499999999998</v>
      </c>
    </row>
    <row r="18" spans="8:12" x14ac:dyDescent="0.2">
      <c r="H18" s="40" t="s">
        <v>119</v>
      </c>
      <c r="I18" s="90">
        <f>SUM(I6:I17)</f>
        <v>44869</v>
      </c>
      <c r="J18" s="41">
        <f t="shared" ref="J18:K18" si="1">SUM(J6:J17)</f>
        <v>20308.509999999998</v>
      </c>
      <c r="K18" s="41">
        <f t="shared" si="1"/>
        <v>15065.759999999997</v>
      </c>
      <c r="L18" s="41">
        <f>SUM(L6:L17)</f>
        <v>9494.73</v>
      </c>
    </row>
    <row r="21" spans="8:12" ht="16" x14ac:dyDescent="0.25">
      <c r="H21" s="24"/>
      <c r="I21" s="24"/>
      <c r="J21" s="24"/>
      <c r="K21" s="19"/>
      <c r="L21" s="19"/>
    </row>
    <row r="22" spans="8:12" x14ac:dyDescent="0.2">
      <c r="H22" s="1"/>
      <c r="I22" s="6"/>
      <c r="J22" s="6"/>
      <c r="K22" s="6"/>
      <c r="L22" s="6"/>
    </row>
    <row r="23" spans="8:12" x14ac:dyDescent="0.2">
      <c r="H23" s="1"/>
      <c r="I23" s="6"/>
      <c r="J23" s="6"/>
      <c r="K23" s="6"/>
      <c r="L23" s="6"/>
    </row>
    <row r="24" spans="8:12" x14ac:dyDescent="0.2">
      <c r="H24" s="1"/>
      <c r="I24" s="6"/>
      <c r="J24" s="6"/>
      <c r="K24" s="6"/>
      <c r="L24" s="6"/>
    </row>
    <row r="25" spans="8:12" x14ac:dyDescent="0.2">
      <c r="H25" s="1"/>
      <c r="I25" s="6"/>
      <c r="J25" s="6"/>
      <c r="K25" s="6"/>
      <c r="L25" s="6"/>
    </row>
    <row r="26" spans="8:12" x14ac:dyDescent="0.2">
      <c r="H26" s="1"/>
      <c r="I26" s="6"/>
      <c r="J26" s="6"/>
      <c r="K26" s="6"/>
      <c r="L26" s="6"/>
    </row>
    <row r="27" spans="8:12" x14ac:dyDescent="0.2">
      <c r="H27" s="1"/>
      <c r="I27" s="6"/>
      <c r="J27" s="6"/>
      <c r="K27" s="6"/>
      <c r="L27" s="6"/>
    </row>
    <row r="28" spans="8:12" x14ac:dyDescent="0.2">
      <c r="H28" s="1"/>
      <c r="I28" s="6"/>
      <c r="J28" s="6"/>
      <c r="K28" s="6"/>
      <c r="L28" s="6"/>
    </row>
    <row r="29" spans="8:12" x14ac:dyDescent="0.2">
      <c r="H29" s="1"/>
      <c r="I29" s="6"/>
      <c r="J29" s="6"/>
      <c r="K29" s="6"/>
      <c r="L29" s="6"/>
    </row>
    <row r="30" spans="8:12" x14ac:dyDescent="0.2">
      <c r="H30" s="1"/>
      <c r="I30" s="6"/>
      <c r="J30" s="6"/>
      <c r="K30" s="6"/>
      <c r="L30" s="6"/>
    </row>
    <row r="31" spans="8:12" x14ac:dyDescent="0.2">
      <c r="H31" s="1"/>
      <c r="I31" s="6"/>
      <c r="J31" s="6"/>
      <c r="K31" s="6"/>
      <c r="L31" s="6"/>
    </row>
    <row r="32" spans="8:12" x14ac:dyDescent="0.2">
      <c r="H32" s="1"/>
      <c r="I32" s="6"/>
      <c r="J32" s="6"/>
      <c r="K32" s="6"/>
      <c r="L32" s="6"/>
    </row>
    <row r="33" spans="8:12" x14ac:dyDescent="0.2">
      <c r="H33" s="1"/>
      <c r="I33" s="6"/>
      <c r="J33" s="6"/>
      <c r="K33" s="6"/>
      <c r="L33" s="6"/>
    </row>
    <row r="34" spans="8:12" ht="16" x14ac:dyDescent="0.25">
      <c r="H34" s="4"/>
      <c r="I34" s="18"/>
      <c r="J34" s="18"/>
      <c r="K34" s="18"/>
      <c r="L34" s="18"/>
    </row>
  </sheetData>
  <mergeCells count="1">
    <mergeCell ref="H3:L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D31FC-18D2-4674-B105-2AD345427215}">
  <dimension ref="B2:S28"/>
  <sheetViews>
    <sheetView zoomScaleNormal="100" workbookViewId="0">
      <selection activeCell="K14" sqref="K14"/>
    </sheetView>
  </sheetViews>
  <sheetFormatPr baseColWidth="10" defaultColWidth="8.83203125" defaultRowHeight="15" x14ac:dyDescent="0.2"/>
  <cols>
    <col min="8" max="8" width="12.83203125" style="20" customWidth="1"/>
    <col min="9" max="9" width="23" customWidth="1"/>
    <col min="10" max="10" width="13.5" customWidth="1"/>
    <col min="11" max="11" width="17" bestFit="1" customWidth="1"/>
    <col min="12" max="12" width="15.6640625" style="20" customWidth="1"/>
    <col min="13" max="13" width="12.33203125" style="20" customWidth="1"/>
    <col min="14" max="14" width="12.5" style="20" customWidth="1"/>
    <col min="15" max="15" width="13.5" style="20" customWidth="1"/>
    <col min="16" max="16" width="17.33203125" style="20" customWidth="1"/>
    <col min="17" max="18" width="13.33203125" style="20" bestFit="1" customWidth="1"/>
    <col min="19" max="19" width="15.33203125" bestFit="1" customWidth="1"/>
  </cols>
  <sheetData>
    <row r="2" spans="2:19" x14ac:dyDescent="0.2">
      <c r="B2" s="1"/>
      <c r="C2" s="1"/>
      <c r="D2" s="1"/>
      <c r="E2" s="1"/>
      <c r="F2" s="1"/>
    </row>
    <row r="3" spans="2:19" ht="24" x14ac:dyDescent="0.3">
      <c r="B3" s="1"/>
      <c r="C3" s="1"/>
      <c r="D3" s="1"/>
      <c r="E3" s="1"/>
      <c r="F3" s="1"/>
      <c r="H3" s="103" t="s">
        <v>222</v>
      </c>
      <c r="I3" s="103"/>
      <c r="J3" s="103"/>
      <c r="K3" s="103"/>
      <c r="L3" s="103"/>
      <c r="M3" s="103"/>
      <c r="N3" s="103"/>
      <c r="O3" s="103"/>
      <c r="P3" s="103"/>
      <c r="Q3" s="22"/>
      <c r="R3" s="22"/>
      <c r="S3" s="22"/>
    </row>
    <row r="4" spans="2:19" x14ac:dyDescent="0.2">
      <c r="B4" s="1"/>
      <c r="C4" s="1"/>
      <c r="D4" s="1"/>
      <c r="E4" s="1"/>
      <c r="F4" s="1"/>
      <c r="H4" s="32"/>
      <c r="I4" s="33"/>
      <c r="J4" s="33"/>
      <c r="K4" s="33"/>
      <c r="L4" s="32"/>
      <c r="M4" s="32"/>
      <c r="N4" s="32"/>
      <c r="O4" s="32"/>
      <c r="P4" s="32"/>
    </row>
    <row r="5" spans="2:19" x14ac:dyDescent="0.2">
      <c r="B5" s="1"/>
      <c r="C5" s="1"/>
      <c r="D5" s="1"/>
      <c r="E5" s="1"/>
      <c r="F5" s="1"/>
      <c r="H5" s="89" t="s">
        <v>86</v>
      </c>
      <c r="I5" s="89" t="s">
        <v>123</v>
      </c>
      <c r="J5" s="89" t="s">
        <v>124</v>
      </c>
      <c r="K5" s="89" t="s">
        <v>125</v>
      </c>
      <c r="L5" s="89" t="s">
        <v>126</v>
      </c>
      <c r="M5" s="89" t="s">
        <v>127</v>
      </c>
      <c r="N5" s="89" t="s">
        <v>151</v>
      </c>
      <c r="O5" s="89" t="s">
        <v>178</v>
      </c>
      <c r="P5" s="89" t="s">
        <v>128</v>
      </c>
      <c r="Q5"/>
      <c r="R5"/>
    </row>
    <row r="6" spans="2:19" x14ac:dyDescent="0.2">
      <c r="B6" s="1"/>
      <c r="C6" s="1"/>
      <c r="D6" s="1"/>
      <c r="E6" s="1"/>
      <c r="F6" s="1"/>
      <c r="H6" s="32" t="s">
        <v>219</v>
      </c>
      <c r="I6" s="33" t="s">
        <v>220</v>
      </c>
      <c r="J6" s="91" t="s">
        <v>221</v>
      </c>
      <c r="K6" s="33" t="s">
        <v>152</v>
      </c>
      <c r="L6" s="46">
        <v>90</v>
      </c>
      <c r="M6" s="92">
        <v>22.13</v>
      </c>
      <c r="N6" s="92">
        <v>24</v>
      </c>
      <c r="O6" s="92">
        <f>'Section 7'!$M6*'Section 7'!$N6</f>
        <v>531.12</v>
      </c>
      <c r="P6" s="93">
        <v>45224</v>
      </c>
      <c r="Q6"/>
      <c r="R6"/>
    </row>
    <row r="7" spans="2:19" x14ac:dyDescent="0.2">
      <c r="B7" s="1"/>
      <c r="C7" s="1"/>
      <c r="D7" s="1"/>
      <c r="E7" s="1"/>
      <c r="F7" s="1"/>
      <c r="H7" s="32" t="s">
        <v>182</v>
      </c>
      <c r="I7" s="33" t="s">
        <v>201</v>
      </c>
      <c r="J7" s="94" t="s">
        <v>129</v>
      </c>
      <c r="K7" s="33" t="s">
        <v>154</v>
      </c>
      <c r="L7" s="46">
        <v>253</v>
      </c>
      <c r="M7" s="92">
        <v>14.82</v>
      </c>
      <c r="N7" s="92">
        <v>84</v>
      </c>
      <c r="O7" s="92">
        <f>'Section 7'!$M7*'Section 7'!$N7</f>
        <v>1244.8800000000001</v>
      </c>
      <c r="P7" s="93">
        <v>45160</v>
      </c>
      <c r="Q7"/>
      <c r="R7"/>
    </row>
    <row r="8" spans="2:19" x14ac:dyDescent="0.2">
      <c r="B8" s="1"/>
      <c r="C8" s="1"/>
      <c r="D8" s="1"/>
      <c r="E8" s="1"/>
      <c r="F8" s="1"/>
      <c r="H8" s="32" t="s">
        <v>195</v>
      </c>
      <c r="I8" s="33" t="s">
        <v>214</v>
      </c>
      <c r="J8" s="95" t="s">
        <v>177</v>
      </c>
      <c r="K8" s="33" t="s">
        <v>157</v>
      </c>
      <c r="L8" s="46">
        <v>149</v>
      </c>
      <c r="M8" s="92">
        <v>44.88</v>
      </c>
      <c r="N8" s="92">
        <v>96</v>
      </c>
      <c r="O8" s="92">
        <f>'Section 7'!$M8*'Section 7'!$N8</f>
        <v>4308.4800000000005</v>
      </c>
      <c r="P8" s="93">
        <v>45157</v>
      </c>
      <c r="Q8"/>
      <c r="R8"/>
    </row>
    <row r="9" spans="2:19" x14ac:dyDescent="0.2">
      <c r="H9" s="32" t="s">
        <v>184</v>
      </c>
      <c r="I9" s="33" t="s">
        <v>203</v>
      </c>
      <c r="J9" s="94" t="s">
        <v>129</v>
      </c>
      <c r="K9" s="33" t="s">
        <v>157</v>
      </c>
      <c r="L9" s="46">
        <v>312</v>
      </c>
      <c r="M9" s="92">
        <v>31.68</v>
      </c>
      <c r="N9" s="92">
        <v>68</v>
      </c>
      <c r="O9" s="92">
        <f>'Section 7'!$M9*'Section 7'!$N9</f>
        <v>2154.2399999999998</v>
      </c>
      <c r="P9" s="93">
        <v>45075</v>
      </c>
      <c r="Q9"/>
      <c r="R9"/>
    </row>
    <row r="10" spans="2:19" x14ac:dyDescent="0.2">
      <c r="H10" s="32" t="s">
        <v>198</v>
      </c>
      <c r="I10" s="33" t="s">
        <v>217</v>
      </c>
      <c r="J10" s="91" t="s">
        <v>221</v>
      </c>
      <c r="K10" s="33" t="s">
        <v>152</v>
      </c>
      <c r="L10" s="46">
        <v>311</v>
      </c>
      <c r="M10" s="92">
        <v>52.31</v>
      </c>
      <c r="N10" s="92">
        <v>67</v>
      </c>
      <c r="O10" s="92">
        <f>'Section 7'!$M10*'Section 7'!$N10</f>
        <v>3504.77</v>
      </c>
      <c r="P10" s="93">
        <v>45172</v>
      </c>
      <c r="Q10"/>
      <c r="R10"/>
    </row>
    <row r="11" spans="2:19" x14ac:dyDescent="0.2">
      <c r="H11" s="32" t="s">
        <v>186</v>
      </c>
      <c r="I11" s="33" t="s">
        <v>205</v>
      </c>
      <c r="J11" s="94" t="s">
        <v>129</v>
      </c>
      <c r="K11" s="33" t="s">
        <v>153</v>
      </c>
      <c r="L11" s="46">
        <v>192</v>
      </c>
      <c r="M11" s="92">
        <v>25.5</v>
      </c>
      <c r="N11" s="92">
        <v>55</v>
      </c>
      <c r="O11" s="92">
        <f>'Section 7'!$M11*'Section 7'!$N11</f>
        <v>1402.5</v>
      </c>
      <c r="P11" s="93">
        <v>45116</v>
      </c>
      <c r="Q11"/>
      <c r="R11"/>
    </row>
    <row r="12" spans="2:19" x14ac:dyDescent="0.2">
      <c r="H12" s="32" t="s">
        <v>187</v>
      </c>
      <c r="I12" s="33" t="s">
        <v>206</v>
      </c>
      <c r="J12" s="96" t="s">
        <v>130</v>
      </c>
      <c r="K12" s="33" t="s">
        <v>156</v>
      </c>
      <c r="L12" s="46">
        <v>265</v>
      </c>
      <c r="M12" s="92">
        <v>48.22</v>
      </c>
      <c r="N12" s="92">
        <v>71</v>
      </c>
      <c r="O12" s="92">
        <f>'Section 7'!$M12*'Section 7'!$N12</f>
        <v>3423.62</v>
      </c>
      <c r="P12" s="93">
        <v>45203</v>
      </c>
      <c r="Q12"/>
      <c r="R12"/>
    </row>
    <row r="13" spans="2:19" x14ac:dyDescent="0.2">
      <c r="H13" s="32" t="s">
        <v>197</v>
      </c>
      <c r="I13" s="33" t="s">
        <v>216</v>
      </c>
      <c r="J13" s="91" t="s">
        <v>221</v>
      </c>
      <c r="K13" s="33" t="s">
        <v>156</v>
      </c>
      <c r="L13" s="46">
        <v>27</v>
      </c>
      <c r="M13" s="92">
        <v>29.77</v>
      </c>
      <c r="N13" s="92">
        <v>82</v>
      </c>
      <c r="O13" s="92">
        <f>'Section 7'!$M13*'Section 7'!$N13</f>
        <v>2441.14</v>
      </c>
      <c r="P13" s="93">
        <v>45081</v>
      </c>
      <c r="Q13"/>
      <c r="R13"/>
    </row>
    <row r="14" spans="2:19" x14ac:dyDescent="0.2">
      <c r="H14" s="32" t="s">
        <v>193</v>
      </c>
      <c r="I14" s="33" t="s">
        <v>212</v>
      </c>
      <c r="J14" s="95" t="s">
        <v>177</v>
      </c>
      <c r="K14" s="33" t="s">
        <v>155</v>
      </c>
      <c r="L14" s="46">
        <v>203</v>
      </c>
      <c r="M14" s="92">
        <v>9.99</v>
      </c>
      <c r="N14" s="92">
        <v>38</v>
      </c>
      <c r="O14" s="92">
        <f>'Section 7'!$M14*'Section 7'!$N14</f>
        <v>379.62</v>
      </c>
      <c r="P14" s="93">
        <v>45231</v>
      </c>
      <c r="Q14"/>
      <c r="R14"/>
    </row>
    <row r="15" spans="2:19" x14ac:dyDescent="0.2">
      <c r="H15" s="32" t="s">
        <v>189</v>
      </c>
      <c r="I15" s="33" t="s">
        <v>208</v>
      </c>
      <c r="J15" s="96" t="s">
        <v>130</v>
      </c>
      <c r="K15" s="33" t="s">
        <v>153</v>
      </c>
      <c r="L15" s="46">
        <v>298</v>
      </c>
      <c r="M15" s="92">
        <v>12.49</v>
      </c>
      <c r="N15" s="92">
        <v>91</v>
      </c>
      <c r="O15" s="92">
        <f>'Section 7'!$M15*'Section 7'!$N15</f>
        <v>1136.5899999999999</v>
      </c>
      <c r="P15" s="93">
        <v>45105</v>
      </c>
      <c r="Q15"/>
      <c r="R15"/>
    </row>
    <row r="16" spans="2:19" x14ac:dyDescent="0.2">
      <c r="H16" s="32" t="s">
        <v>190</v>
      </c>
      <c r="I16" s="33" t="s">
        <v>209</v>
      </c>
      <c r="J16" s="95" t="s">
        <v>177</v>
      </c>
      <c r="K16" s="33" t="s">
        <v>157</v>
      </c>
      <c r="L16" s="46">
        <v>79</v>
      </c>
      <c r="M16" s="92">
        <v>9.99</v>
      </c>
      <c r="N16" s="92">
        <v>25</v>
      </c>
      <c r="O16" s="92">
        <f>'Section 7'!$M16*'Section 7'!$N16</f>
        <v>249.75</v>
      </c>
      <c r="P16" s="93">
        <v>45265</v>
      </c>
      <c r="Q16"/>
      <c r="R16"/>
    </row>
    <row r="17" spans="8:19" x14ac:dyDescent="0.2">
      <c r="H17" s="32" t="s">
        <v>199</v>
      </c>
      <c r="I17" s="33" t="s">
        <v>218</v>
      </c>
      <c r="J17" s="91" t="s">
        <v>221</v>
      </c>
      <c r="K17" s="33" t="s">
        <v>156</v>
      </c>
      <c r="L17" s="46">
        <v>65</v>
      </c>
      <c r="M17" s="92">
        <v>81.599999999999994</v>
      </c>
      <c r="N17" s="92">
        <v>15</v>
      </c>
      <c r="O17" s="92">
        <f>'Section 7'!$M17*'Section 7'!$N17</f>
        <v>1224</v>
      </c>
      <c r="P17" s="93">
        <v>45277</v>
      </c>
      <c r="Q17"/>
      <c r="R17"/>
    </row>
    <row r="18" spans="8:19" x14ac:dyDescent="0.2">
      <c r="H18" s="32" t="s">
        <v>181</v>
      </c>
      <c r="I18" s="33" t="s">
        <v>200</v>
      </c>
      <c r="J18" s="97" t="s">
        <v>131</v>
      </c>
      <c r="K18" s="33" t="s">
        <v>156</v>
      </c>
      <c r="L18" s="46">
        <v>174</v>
      </c>
      <c r="M18" s="92">
        <v>63.47</v>
      </c>
      <c r="N18" s="92">
        <v>7</v>
      </c>
      <c r="O18" s="92">
        <f>M18*N18</f>
        <v>444.28999999999996</v>
      </c>
      <c r="P18" s="93">
        <v>45003</v>
      </c>
      <c r="Q18"/>
      <c r="R18"/>
    </row>
    <row r="19" spans="8:19" x14ac:dyDescent="0.2">
      <c r="H19" s="32" t="s">
        <v>192</v>
      </c>
      <c r="I19" s="33" t="s">
        <v>211</v>
      </c>
      <c r="J19" s="95" t="s">
        <v>177</v>
      </c>
      <c r="K19" s="33" t="s">
        <v>155</v>
      </c>
      <c r="L19" s="46">
        <v>116</v>
      </c>
      <c r="M19" s="92">
        <v>9.99</v>
      </c>
      <c r="N19" s="92">
        <v>12</v>
      </c>
      <c r="O19" s="92">
        <f>'Section 7'!$M19*'Section 7'!$N19</f>
        <v>119.88</v>
      </c>
      <c r="P19" s="93">
        <v>45029</v>
      </c>
      <c r="Q19"/>
      <c r="R19"/>
    </row>
    <row r="20" spans="8:19" x14ac:dyDescent="0.2">
      <c r="H20" s="32" t="s">
        <v>191</v>
      </c>
      <c r="I20" s="33" t="s">
        <v>210</v>
      </c>
      <c r="J20" s="95" t="s">
        <v>177</v>
      </c>
      <c r="K20" s="33" t="s">
        <v>155</v>
      </c>
      <c r="L20" s="46">
        <v>52</v>
      </c>
      <c r="M20" s="92">
        <v>9.99</v>
      </c>
      <c r="N20" s="92">
        <v>49</v>
      </c>
      <c r="O20" s="92">
        <f>'Section 7'!$M20*'Section 7'!$N20</f>
        <v>489.51</v>
      </c>
      <c r="P20" s="93">
        <v>44980</v>
      </c>
      <c r="Q20"/>
      <c r="R20"/>
    </row>
    <row r="21" spans="8:19" x14ac:dyDescent="0.2">
      <c r="H21" s="32" t="s">
        <v>183</v>
      </c>
      <c r="I21" s="33" t="s">
        <v>202</v>
      </c>
      <c r="J21" s="94" t="s">
        <v>129</v>
      </c>
      <c r="K21" s="33" t="s">
        <v>154</v>
      </c>
      <c r="L21" s="46">
        <v>87</v>
      </c>
      <c r="M21" s="92">
        <v>72.39</v>
      </c>
      <c r="N21" s="92">
        <v>29</v>
      </c>
      <c r="O21" s="92">
        <f>'Section 7'!$M21*'Section 7'!$N21</f>
        <v>2099.31</v>
      </c>
      <c r="P21" s="93">
        <v>44938</v>
      </c>
      <c r="Q21"/>
      <c r="R21"/>
    </row>
    <row r="22" spans="8:19" x14ac:dyDescent="0.2">
      <c r="H22" s="32" t="s">
        <v>188</v>
      </c>
      <c r="I22" s="33" t="s">
        <v>207</v>
      </c>
      <c r="J22" s="96" t="s">
        <v>130</v>
      </c>
      <c r="K22" s="33" t="s">
        <v>153</v>
      </c>
      <c r="L22" s="46">
        <v>134</v>
      </c>
      <c r="M22" s="92">
        <v>88.33</v>
      </c>
      <c r="N22" s="92">
        <v>33</v>
      </c>
      <c r="O22" s="92">
        <f>'Section 7'!$M22*'Section 7'!$N22</f>
        <v>2914.89</v>
      </c>
      <c r="P22" s="93">
        <v>45184</v>
      </c>
      <c r="Q22"/>
      <c r="R22"/>
    </row>
    <row r="23" spans="8:19" x14ac:dyDescent="0.2">
      <c r="H23" s="32" t="s">
        <v>196</v>
      </c>
      <c r="I23" s="33" t="s">
        <v>215</v>
      </c>
      <c r="J23" s="91" t="s">
        <v>221</v>
      </c>
      <c r="K23" s="33" t="s">
        <v>152</v>
      </c>
      <c r="L23" s="46">
        <v>238</v>
      </c>
      <c r="M23" s="92">
        <v>76.45</v>
      </c>
      <c r="N23" s="92">
        <v>59</v>
      </c>
      <c r="O23" s="92">
        <f>'Section 7'!$M23*'Section 7'!$N23</f>
        <v>4510.55</v>
      </c>
      <c r="P23" s="93">
        <v>44957</v>
      </c>
      <c r="Q23"/>
      <c r="R23"/>
    </row>
    <row r="24" spans="8:19" x14ac:dyDescent="0.2">
      <c r="H24" s="32" t="s">
        <v>185</v>
      </c>
      <c r="I24" s="33" t="s">
        <v>204</v>
      </c>
      <c r="J24" s="94" t="s">
        <v>129</v>
      </c>
      <c r="K24" s="33" t="s">
        <v>154</v>
      </c>
      <c r="L24" s="46">
        <v>41</v>
      </c>
      <c r="M24" s="92">
        <v>99.99</v>
      </c>
      <c r="N24" s="92">
        <v>43</v>
      </c>
      <c r="O24" s="92">
        <f>'Section 7'!$M24*'Section 7'!$N24</f>
        <v>4299.57</v>
      </c>
      <c r="P24" s="93">
        <v>45244</v>
      </c>
      <c r="Q24"/>
      <c r="R24"/>
    </row>
    <row r="25" spans="8:19" x14ac:dyDescent="0.2">
      <c r="H25" s="32" t="s">
        <v>194</v>
      </c>
      <c r="I25" s="33" t="s">
        <v>213</v>
      </c>
      <c r="J25" s="95" t="s">
        <v>177</v>
      </c>
      <c r="K25" s="33" t="s">
        <v>155</v>
      </c>
      <c r="L25" s="46">
        <v>158</v>
      </c>
      <c r="M25" s="92">
        <v>9.99</v>
      </c>
      <c r="N25" s="92">
        <v>77</v>
      </c>
      <c r="O25" s="92">
        <f>'Section 7'!$M25*'Section 7'!$N25</f>
        <v>769.23</v>
      </c>
      <c r="P25" s="93">
        <v>44992</v>
      </c>
      <c r="Q25"/>
      <c r="R25"/>
    </row>
    <row r="28" spans="8:19" x14ac:dyDescent="0.2">
      <c r="S28" s="23"/>
    </row>
  </sheetData>
  <mergeCells count="1">
    <mergeCell ref="H3:P3"/>
  </mergeCells>
  <phoneticPr fontId="2" type="noConversion"/>
  <conditionalFormatting sqref="F2:F8">
    <cfRule type="expression" dxfId="0" priority="6">
      <formula>ISSUM(F2)</formula>
    </cfRule>
  </conditionalFormatting>
  <conditionalFormatting sqref="L6:L25">
    <cfRule type="iconSet" priority="20">
      <iconSet iconSet="3Flags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Section 1</vt:lpstr>
      <vt:lpstr>Section 2</vt:lpstr>
      <vt:lpstr>Section 3</vt:lpstr>
      <vt:lpstr>Section 4</vt:lpstr>
      <vt:lpstr>Section 5</vt:lpstr>
      <vt:lpstr>Section 6</vt:lpstr>
      <vt:lpstr>Section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Microsoft Office User</cp:lastModifiedBy>
  <dcterms:created xsi:type="dcterms:W3CDTF">2024-06-21T12:47:23Z</dcterms:created>
  <dcterms:modified xsi:type="dcterms:W3CDTF">2026-01-22T07:21:52Z</dcterms:modified>
</cp:coreProperties>
</file>